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O:\Kundecentret\Information\Overvågning - vedligeholdelse\Notifikationer\Arkiv 2025\"/>
    </mc:Choice>
  </mc:AlternateContent>
  <xr:revisionPtr revIDLastSave="0" documentId="8_{72731BFF-62E0-412E-91E5-8572EC334F0D}" xr6:coauthVersionLast="47" xr6:coauthVersionMax="47" xr10:uidLastSave="{00000000-0000-0000-0000-000000000000}"/>
  <bookViews>
    <workbookView xWindow="-120" yWindow="-120" windowWidth="29040" windowHeight="15720" xr2:uid="{00000000-000D-0000-FFFF-FFFF00000000}"/>
  </bookViews>
  <sheets>
    <sheet name="Notification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53" i="1" l="1"/>
  <c r="T253" i="1"/>
  <c r="S253" i="1"/>
  <c r="D253" i="1"/>
  <c r="U252" i="1"/>
  <c r="T252" i="1"/>
  <c r="S252" i="1"/>
  <c r="D252" i="1"/>
  <c r="U251" i="1"/>
  <c r="T251" i="1"/>
  <c r="S251" i="1"/>
  <c r="D251" i="1"/>
  <c r="U250" i="1"/>
  <c r="T250" i="1"/>
  <c r="S250" i="1"/>
  <c r="D250" i="1"/>
  <c r="U249" i="1"/>
  <c r="T249" i="1"/>
  <c r="S249" i="1"/>
  <c r="D249" i="1"/>
  <c r="U248" i="1"/>
  <c r="T248" i="1"/>
  <c r="S248" i="1"/>
  <c r="D248" i="1"/>
  <c r="U247" i="1"/>
  <c r="T247" i="1"/>
  <c r="S247" i="1"/>
  <c r="D247" i="1"/>
  <c r="U246" i="1"/>
  <c r="T246" i="1"/>
  <c r="S246" i="1"/>
  <c r="D246" i="1"/>
  <c r="U245" i="1"/>
  <c r="T245" i="1"/>
  <c r="S245" i="1"/>
  <c r="D245" i="1"/>
  <c r="U244" i="1"/>
  <c r="T244" i="1"/>
  <c r="S244" i="1"/>
  <c r="D244" i="1"/>
  <c r="U243" i="1"/>
  <c r="T243" i="1"/>
  <c r="S243" i="1"/>
  <c r="D243" i="1"/>
  <c r="U242" i="1"/>
  <c r="T242" i="1"/>
  <c r="S242" i="1"/>
  <c r="D242" i="1"/>
  <c r="U241" i="1"/>
  <c r="T241" i="1"/>
  <c r="S241" i="1"/>
  <c r="D241" i="1"/>
  <c r="U240" i="1"/>
  <c r="T240" i="1"/>
  <c r="S240" i="1"/>
  <c r="D240" i="1"/>
  <c r="U239" i="1"/>
  <c r="T239" i="1"/>
  <c r="S239" i="1"/>
  <c r="D239" i="1"/>
  <c r="U238" i="1"/>
  <c r="T238" i="1"/>
  <c r="S238" i="1"/>
  <c r="D238" i="1"/>
  <c r="U237" i="1"/>
  <c r="T237" i="1"/>
  <c r="S237" i="1"/>
  <c r="D237" i="1"/>
  <c r="U236" i="1"/>
  <c r="T236" i="1"/>
  <c r="S236" i="1"/>
  <c r="D236" i="1"/>
  <c r="U235" i="1"/>
  <c r="T235" i="1"/>
  <c r="S235" i="1"/>
  <c r="D235" i="1"/>
  <c r="U234" i="1"/>
  <c r="T234" i="1"/>
  <c r="S234" i="1"/>
  <c r="D234" i="1"/>
  <c r="U233" i="1"/>
  <c r="T233" i="1"/>
  <c r="S233" i="1"/>
  <c r="D233" i="1"/>
  <c r="U232" i="1"/>
  <c r="T232" i="1"/>
  <c r="S232" i="1"/>
  <c r="D232" i="1"/>
  <c r="U231" i="1"/>
  <c r="T231" i="1"/>
  <c r="S231" i="1"/>
  <c r="D231" i="1"/>
  <c r="U230" i="1"/>
  <c r="T230" i="1"/>
  <c r="S230" i="1"/>
  <c r="D230" i="1"/>
  <c r="U229" i="1"/>
  <c r="T229" i="1"/>
  <c r="S229" i="1"/>
  <c r="D229" i="1"/>
  <c r="U228" i="1"/>
  <c r="T228" i="1"/>
  <c r="S228" i="1"/>
  <c r="D228" i="1"/>
  <c r="U227" i="1"/>
  <c r="T227" i="1"/>
  <c r="S227" i="1"/>
  <c r="D227" i="1"/>
  <c r="U226" i="1"/>
  <c r="T226" i="1"/>
  <c r="S226" i="1"/>
  <c r="D226" i="1"/>
  <c r="U225" i="1"/>
  <c r="T225" i="1"/>
  <c r="S225" i="1"/>
  <c r="D225" i="1"/>
  <c r="U224" i="1"/>
  <c r="T224" i="1"/>
  <c r="S224" i="1"/>
  <c r="D224" i="1"/>
  <c r="U223" i="1"/>
  <c r="T223" i="1"/>
  <c r="S223" i="1"/>
  <c r="D223" i="1"/>
  <c r="U222" i="1"/>
  <c r="T222" i="1"/>
  <c r="S222" i="1"/>
  <c r="D222" i="1"/>
  <c r="U221" i="1"/>
  <c r="T221" i="1"/>
  <c r="S221" i="1"/>
  <c r="D221" i="1"/>
  <c r="U220" i="1"/>
  <c r="T220" i="1"/>
  <c r="S220" i="1"/>
  <c r="D220" i="1"/>
  <c r="U219" i="1"/>
  <c r="T219" i="1"/>
  <c r="S219" i="1"/>
  <c r="D219" i="1"/>
  <c r="U218" i="1"/>
  <c r="T218" i="1"/>
  <c r="S218" i="1"/>
  <c r="D218" i="1"/>
  <c r="U217" i="1"/>
  <c r="T217" i="1"/>
  <c r="S217" i="1"/>
  <c r="D217" i="1"/>
  <c r="U216" i="1"/>
  <c r="T216" i="1"/>
  <c r="S216" i="1"/>
  <c r="D216" i="1"/>
  <c r="U215" i="1"/>
  <c r="T215" i="1"/>
  <c r="S215" i="1"/>
  <c r="D215" i="1"/>
  <c r="U214" i="1"/>
  <c r="T214" i="1"/>
  <c r="S214" i="1"/>
  <c r="D214" i="1"/>
  <c r="U213" i="1"/>
  <c r="T213" i="1"/>
  <c r="S213" i="1"/>
  <c r="D213" i="1"/>
  <c r="U212" i="1"/>
  <c r="T212" i="1"/>
  <c r="S212" i="1"/>
  <c r="D212" i="1"/>
  <c r="U211" i="1"/>
  <c r="T211" i="1"/>
  <c r="S211" i="1"/>
  <c r="D211" i="1"/>
  <c r="U210" i="1"/>
  <c r="T210" i="1"/>
  <c r="S210" i="1"/>
  <c r="D210" i="1"/>
  <c r="U209" i="1"/>
  <c r="T209" i="1"/>
  <c r="S209" i="1"/>
  <c r="D209" i="1"/>
  <c r="U208" i="1"/>
  <c r="T208" i="1"/>
  <c r="S208" i="1"/>
  <c r="D208" i="1"/>
  <c r="U207" i="1"/>
  <c r="T207" i="1"/>
  <c r="S207" i="1"/>
  <c r="D207" i="1"/>
  <c r="U206" i="1"/>
  <c r="T206" i="1"/>
  <c r="S206" i="1"/>
  <c r="D206" i="1"/>
  <c r="U205" i="1"/>
  <c r="T205" i="1"/>
  <c r="S205" i="1"/>
  <c r="D205" i="1"/>
  <c r="U204" i="1"/>
  <c r="T204" i="1"/>
  <c r="S204" i="1"/>
  <c r="D204" i="1"/>
  <c r="U203" i="1"/>
  <c r="T203" i="1"/>
  <c r="S203" i="1"/>
  <c r="D203" i="1"/>
  <c r="U202" i="1"/>
  <c r="T202" i="1"/>
  <c r="S202" i="1"/>
  <c r="D202" i="1"/>
  <c r="U201" i="1"/>
  <c r="T201" i="1"/>
  <c r="S201" i="1"/>
  <c r="D201" i="1"/>
  <c r="U200" i="1"/>
  <c r="T200" i="1"/>
  <c r="S200" i="1"/>
  <c r="D200" i="1"/>
  <c r="U199" i="1"/>
  <c r="T199" i="1"/>
  <c r="S199" i="1"/>
  <c r="D199" i="1"/>
  <c r="U198" i="1"/>
  <c r="T198" i="1"/>
  <c r="S198" i="1"/>
  <c r="D198" i="1"/>
  <c r="U197" i="1"/>
  <c r="T197" i="1"/>
  <c r="S197" i="1"/>
  <c r="D197" i="1"/>
  <c r="U196" i="1"/>
  <c r="T196" i="1"/>
  <c r="S196" i="1"/>
  <c r="D196" i="1"/>
  <c r="U195" i="1"/>
  <c r="T195" i="1"/>
  <c r="S195" i="1"/>
  <c r="D195" i="1"/>
  <c r="U194" i="1"/>
  <c r="T194" i="1"/>
  <c r="S194" i="1"/>
  <c r="D194" i="1"/>
  <c r="U193" i="1"/>
  <c r="T193" i="1"/>
  <c r="S193" i="1"/>
  <c r="D193" i="1"/>
  <c r="U192" i="1"/>
  <c r="T192" i="1"/>
  <c r="S192" i="1"/>
  <c r="D192" i="1"/>
  <c r="U191" i="1"/>
  <c r="T191" i="1"/>
  <c r="S191" i="1"/>
  <c r="D191" i="1"/>
  <c r="U190" i="1"/>
  <c r="T190" i="1"/>
  <c r="S190" i="1"/>
  <c r="D190" i="1"/>
  <c r="U189" i="1"/>
  <c r="T189" i="1"/>
  <c r="S189" i="1"/>
  <c r="D189" i="1"/>
  <c r="U188" i="1"/>
  <c r="T188" i="1"/>
  <c r="S188" i="1"/>
  <c r="D188" i="1"/>
  <c r="U187" i="1"/>
  <c r="T187" i="1"/>
  <c r="S187" i="1"/>
  <c r="D187" i="1"/>
  <c r="U186" i="1"/>
  <c r="T186" i="1"/>
  <c r="S186" i="1"/>
  <c r="D186" i="1"/>
  <c r="U185" i="1"/>
  <c r="T185" i="1"/>
  <c r="S185" i="1"/>
  <c r="D185" i="1"/>
  <c r="U184" i="1"/>
  <c r="T184" i="1"/>
  <c r="S184" i="1"/>
  <c r="D184" i="1"/>
  <c r="U183" i="1"/>
  <c r="T183" i="1"/>
  <c r="S183" i="1"/>
  <c r="D183" i="1"/>
  <c r="U182" i="1"/>
  <c r="T182" i="1"/>
  <c r="S182" i="1"/>
  <c r="D182" i="1"/>
  <c r="U181" i="1"/>
  <c r="T181" i="1"/>
  <c r="S181" i="1"/>
  <c r="D181" i="1"/>
  <c r="U180" i="1"/>
  <c r="T180" i="1"/>
  <c r="S180" i="1"/>
  <c r="D180" i="1"/>
  <c r="U179" i="1"/>
  <c r="T179" i="1"/>
  <c r="S179" i="1"/>
  <c r="D179" i="1"/>
  <c r="U178" i="1"/>
  <c r="T178" i="1"/>
  <c r="S178" i="1"/>
  <c r="D178" i="1"/>
  <c r="U177" i="1"/>
  <c r="T177" i="1"/>
  <c r="S177" i="1"/>
  <c r="D177" i="1"/>
  <c r="U176" i="1"/>
  <c r="T176" i="1"/>
  <c r="S176" i="1"/>
  <c r="D176" i="1"/>
  <c r="U175" i="1"/>
  <c r="T175" i="1"/>
  <c r="S175" i="1"/>
  <c r="D175" i="1"/>
  <c r="U174" i="1"/>
  <c r="T174" i="1"/>
  <c r="S174" i="1"/>
  <c r="D174" i="1"/>
  <c r="U173" i="1"/>
  <c r="T173" i="1"/>
  <c r="S173" i="1"/>
  <c r="D173" i="1"/>
  <c r="U172" i="1"/>
  <c r="T172" i="1"/>
  <c r="S172" i="1"/>
  <c r="D172" i="1"/>
  <c r="U171" i="1"/>
  <c r="T171" i="1"/>
  <c r="S171" i="1"/>
  <c r="D171" i="1"/>
  <c r="U170" i="1"/>
  <c r="T170" i="1"/>
  <c r="S170" i="1"/>
  <c r="D170" i="1"/>
  <c r="U169" i="1"/>
  <c r="T169" i="1"/>
  <c r="S169" i="1"/>
  <c r="D169" i="1"/>
  <c r="U168" i="1"/>
  <c r="T168" i="1"/>
  <c r="S168" i="1"/>
  <c r="D168" i="1"/>
  <c r="U167" i="1"/>
  <c r="T167" i="1"/>
  <c r="S167" i="1"/>
  <c r="D167" i="1"/>
  <c r="U166" i="1"/>
  <c r="T166" i="1"/>
  <c r="S166" i="1"/>
  <c r="D166" i="1"/>
  <c r="U165" i="1"/>
  <c r="T165" i="1"/>
  <c r="S165" i="1"/>
  <c r="D165" i="1"/>
  <c r="U164" i="1"/>
  <c r="T164" i="1"/>
  <c r="S164" i="1"/>
  <c r="D164" i="1"/>
  <c r="U163" i="1"/>
  <c r="T163" i="1"/>
  <c r="S163" i="1"/>
  <c r="D163" i="1"/>
  <c r="U162" i="1"/>
  <c r="T162" i="1"/>
  <c r="S162" i="1"/>
  <c r="D162" i="1"/>
  <c r="U161" i="1"/>
  <c r="T161" i="1"/>
  <c r="S161" i="1"/>
  <c r="D161" i="1"/>
  <c r="U160" i="1"/>
  <c r="T160" i="1"/>
  <c r="S160" i="1"/>
  <c r="D160" i="1"/>
  <c r="U159" i="1"/>
  <c r="T159" i="1"/>
  <c r="S159" i="1"/>
  <c r="D159" i="1"/>
  <c r="U158" i="1"/>
  <c r="T158" i="1"/>
  <c r="S158" i="1"/>
  <c r="D158" i="1"/>
  <c r="U157" i="1"/>
  <c r="T157" i="1"/>
  <c r="S157" i="1"/>
  <c r="D157" i="1"/>
  <c r="U156" i="1"/>
  <c r="T156" i="1"/>
  <c r="S156" i="1"/>
  <c r="D156" i="1"/>
  <c r="U155" i="1"/>
  <c r="T155" i="1"/>
  <c r="S155" i="1"/>
  <c r="D155" i="1"/>
  <c r="U154" i="1"/>
  <c r="T154" i="1"/>
  <c r="S154" i="1"/>
  <c r="D154" i="1"/>
  <c r="U153" i="1"/>
  <c r="T153" i="1"/>
  <c r="S153" i="1"/>
  <c r="D153" i="1"/>
  <c r="U152" i="1"/>
  <c r="T152" i="1"/>
  <c r="S152" i="1"/>
  <c r="D152" i="1"/>
  <c r="U151" i="1"/>
  <c r="T151" i="1"/>
  <c r="S151" i="1"/>
  <c r="D151" i="1"/>
  <c r="U150" i="1"/>
  <c r="T150" i="1"/>
  <c r="S150" i="1"/>
  <c r="D150" i="1"/>
  <c r="U149" i="1"/>
  <c r="T149" i="1"/>
  <c r="S149" i="1"/>
  <c r="D149" i="1"/>
  <c r="U148" i="1"/>
  <c r="T148" i="1"/>
  <c r="S148" i="1"/>
  <c r="D148" i="1"/>
  <c r="U147" i="1"/>
  <c r="T147" i="1"/>
  <c r="S147" i="1"/>
  <c r="D147" i="1"/>
  <c r="U146" i="1"/>
  <c r="T146" i="1"/>
  <c r="S146" i="1"/>
  <c r="D146" i="1"/>
  <c r="U145" i="1"/>
  <c r="T145" i="1"/>
  <c r="S145" i="1"/>
  <c r="D145" i="1"/>
  <c r="U144" i="1"/>
  <c r="T144" i="1"/>
  <c r="S144" i="1"/>
  <c r="D144" i="1"/>
  <c r="U143" i="1"/>
  <c r="T143" i="1"/>
  <c r="S143" i="1"/>
  <c r="D143" i="1"/>
  <c r="U142" i="1"/>
  <c r="T142" i="1"/>
  <c r="S142" i="1"/>
  <c r="D142" i="1"/>
  <c r="U141" i="1"/>
  <c r="T141" i="1"/>
  <c r="S141" i="1"/>
  <c r="D141" i="1"/>
  <c r="U140" i="1"/>
  <c r="T140" i="1"/>
  <c r="S140" i="1"/>
  <c r="D140" i="1"/>
  <c r="U139" i="1"/>
  <c r="T139" i="1"/>
  <c r="S139" i="1"/>
  <c r="D139" i="1"/>
  <c r="U138" i="1"/>
  <c r="T138" i="1"/>
  <c r="S138" i="1"/>
  <c r="D138" i="1"/>
  <c r="U137" i="1"/>
  <c r="T137" i="1"/>
  <c r="S137" i="1"/>
  <c r="D137" i="1"/>
  <c r="U136" i="1"/>
  <c r="T136" i="1"/>
  <c r="S136" i="1"/>
  <c r="D136" i="1"/>
  <c r="U135" i="1"/>
  <c r="T135" i="1"/>
  <c r="S135" i="1"/>
  <c r="D135" i="1"/>
  <c r="U134" i="1"/>
  <c r="T134" i="1"/>
  <c r="S134" i="1"/>
  <c r="D134" i="1"/>
  <c r="U133" i="1"/>
  <c r="T133" i="1"/>
  <c r="S133" i="1"/>
  <c r="D133" i="1"/>
  <c r="U132" i="1"/>
  <c r="T132" i="1"/>
  <c r="S132" i="1"/>
  <c r="D132" i="1"/>
  <c r="U131" i="1"/>
  <c r="T131" i="1"/>
  <c r="S131" i="1"/>
  <c r="D131" i="1"/>
  <c r="U130" i="1"/>
  <c r="T130" i="1"/>
  <c r="S130" i="1"/>
  <c r="D130" i="1"/>
  <c r="U129" i="1"/>
  <c r="T129" i="1"/>
  <c r="S129" i="1"/>
  <c r="D129" i="1"/>
  <c r="U128" i="1"/>
  <c r="T128" i="1"/>
  <c r="S128" i="1"/>
  <c r="D128" i="1"/>
  <c r="U127" i="1"/>
  <c r="T127" i="1"/>
  <c r="S127" i="1"/>
  <c r="D127" i="1"/>
  <c r="U126" i="1"/>
  <c r="T126" i="1"/>
  <c r="S126" i="1"/>
  <c r="D126" i="1"/>
  <c r="U125" i="1"/>
  <c r="T125" i="1"/>
  <c r="S125" i="1"/>
  <c r="D125" i="1"/>
  <c r="U124" i="1"/>
  <c r="T124" i="1"/>
  <c r="S124" i="1"/>
  <c r="D124" i="1"/>
  <c r="U123" i="1"/>
  <c r="T123" i="1"/>
  <c r="S123" i="1"/>
  <c r="D123" i="1"/>
  <c r="U122" i="1"/>
  <c r="T122" i="1"/>
  <c r="S122" i="1"/>
  <c r="D122" i="1"/>
  <c r="U121" i="1"/>
  <c r="T121" i="1"/>
  <c r="S121" i="1"/>
  <c r="D121" i="1"/>
  <c r="U120" i="1"/>
  <c r="T120" i="1"/>
  <c r="S120" i="1"/>
  <c r="D120" i="1"/>
  <c r="U119" i="1"/>
  <c r="T119" i="1"/>
  <c r="S119" i="1"/>
  <c r="D119" i="1"/>
  <c r="U118" i="1"/>
  <c r="T118" i="1"/>
  <c r="S118" i="1"/>
  <c r="D118" i="1"/>
  <c r="U117" i="1"/>
  <c r="T117" i="1"/>
  <c r="S117" i="1"/>
  <c r="D117" i="1"/>
  <c r="U116" i="1"/>
  <c r="T116" i="1"/>
  <c r="S116" i="1"/>
  <c r="D116" i="1"/>
  <c r="U115" i="1"/>
  <c r="T115" i="1"/>
  <c r="S115" i="1"/>
  <c r="D115" i="1"/>
  <c r="U114" i="1"/>
  <c r="T114" i="1"/>
  <c r="S114" i="1"/>
  <c r="D114" i="1"/>
  <c r="U113" i="1"/>
  <c r="T113" i="1"/>
  <c r="S113" i="1"/>
  <c r="D113" i="1"/>
  <c r="U112" i="1"/>
  <c r="T112" i="1"/>
  <c r="S112" i="1"/>
  <c r="D112" i="1"/>
  <c r="U111" i="1"/>
  <c r="T111" i="1"/>
  <c r="S111" i="1"/>
  <c r="D111" i="1"/>
  <c r="U110" i="1"/>
  <c r="T110" i="1"/>
  <c r="S110" i="1"/>
  <c r="D110" i="1"/>
  <c r="U109" i="1"/>
  <c r="T109" i="1"/>
  <c r="S109" i="1"/>
  <c r="D109" i="1"/>
  <c r="U108" i="1"/>
  <c r="T108" i="1"/>
  <c r="S108" i="1"/>
  <c r="D108" i="1"/>
  <c r="U107" i="1"/>
  <c r="T107" i="1"/>
  <c r="S107" i="1"/>
  <c r="D107" i="1"/>
  <c r="U106" i="1"/>
  <c r="T106" i="1"/>
  <c r="S106" i="1"/>
  <c r="D106" i="1"/>
  <c r="U105" i="1"/>
  <c r="T105" i="1"/>
  <c r="S105" i="1"/>
  <c r="D105" i="1"/>
  <c r="U104" i="1"/>
  <c r="T104" i="1"/>
  <c r="S104" i="1"/>
  <c r="D104" i="1"/>
  <c r="U103" i="1"/>
  <c r="T103" i="1"/>
  <c r="S103" i="1"/>
  <c r="D103" i="1"/>
  <c r="U102" i="1"/>
  <c r="T102" i="1"/>
  <c r="S102" i="1"/>
  <c r="D102" i="1"/>
  <c r="U101" i="1"/>
  <c r="T101" i="1"/>
  <c r="S101" i="1"/>
  <c r="D101" i="1"/>
  <c r="U100" i="1"/>
  <c r="T100" i="1"/>
  <c r="S100" i="1"/>
  <c r="D100" i="1"/>
  <c r="U99" i="1"/>
  <c r="T99" i="1"/>
  <c r="S99" i="1"/>
  <c r="D99" i="1"/>
  <c r="U98" i="1"/>
  <c r="T98" i="1"/>
  <c r="S98" i="1"/>
  <c r="D98" i="1"/>
  <c r="U97" i="1"/>
  <c r="T97" i="1"/>
  <c r="S97" i="1"/>
  <c r="D97" i="1"/>
  <c r="U96" i="1"/>
  <c r="T96" i="1"/>
  <c r="S96" i="1"/>
  <c r="D96" i="1"/>
  <c r="U95" i="1"/>
  <c r="T95" i="1"/>
  <c r="S95" i="1"/>
  <c r="D95" i="1"/>
  <c r="U94" i="1"/>
  <c r="T94" i="1"/>
  <c r="S94" i="1"/>
  <c r="D94" i="1"/>
  <c r="U93" i="1"/>
  <c r="T93" i="1"/>
  <c r="S93" i="1"/>
  <c r="D93" i="1"/>
  <c r="U92" i="1"/>
  <c r="T92" i="1"/>
  <c r="S92" i="1"/>
  <c r="D92" i="1"/>
  <c r="U91" i="1"/>
  <c r="T91" i="1"/>
  <c r="S91" i="1"/>
  <c r="D91" i="1"/>
  <c r="U90" i="1"/>
  <c r="T90" i="1"/>
  <c r="S90" i="1"/>
  <c r="D90" i="1"/>
  <c r="U89" i="1"/>
  <c r="T89" i="1"/>
  <c r="S89" i="1"/>
  <c r="D89" i="1"/>
  <c r="U88" i="1"/>
  <c r="T88" i="1"/>
  <c r="S88" i="1"/>
  <c r="D88" i="1"/>
  <c r="U87" i="1"/>
  <c r="T87" i="1"/>
  <c r="S87" i="1"/>
  <c r="D87" i="1"/>
  <c r="U86" i="1"/>
  <c r="T86" i="1"/>
  <c r="S86" i="1"/>
  <c r="D86" i="1"/>
  <c r="U85" i="1"/>
  <c r="T85" i="1"/>
  <c r="S85" i="1"/>
  <c r="D85" i="1"/>
  <c r="U84" i="1"/>
  <c r="T84" i="1"/>
  <c r="S84" i="1"/>
  <c r="D84" i="1"/>
  <c r="U83" i="1"/>
  <c r="T83" i="1"/>
  <c r="S83" i="1"/>
  <c r="D83" i="1"/>
  <c r="U82" i="1"/>
  <c r="T82" i="1"/>
  <c r="S82" i="1"/>
  <c r="D82" i="1"/>
  <c r="U81" i="1"/>
  <c r="T81" i="1"/>
  <c r="S81" i="1"/>
  <c r="D81" i="1"/>
  <c r="U80" i="1"/>
  <c r="T80" i="1"/>
  <c r="S80" i="1"/>
  <c r="D80" i="1"/>
  <c r="U79" i="1"/>
  <c r="T79" i="1"/>
  <c r="S79" i="1"/>
  <c r="D79" i="1"/>
  <c r="U78" i="1"/>
  <c r="T78" i="1"/>
  <c r="S78" i="1"/>
  <c r="D78" i="1"/>
  <c r="U77" i="1"/>
  <c r="T77" i="1"/>
  <c r="S77" i="1"/>
  <c r="D77" i="1"/>
  <c r="U76" i="1"/>
  <c r="T76" i="1"/>
  <c r="S76" i="1"/>
  <c r="D76" i="1"/>
  <c r="U75" i="1"/>
  <c r="T75" i="1"/>
  <c r="S75" i="1"/>
  <c r="D75" i="1"/>
  <c r="U74" i="1"/>
  <c r="T74" i="1"/>
  <c r="S74" i="1"/>
  <c r="D74" i="1"/>
  <c r="U73" i="1"/>
  <c r="T73" i="1"/>
  <c r="S73" i="1"/>
  <c r="D73" i="1"/>
  <c r="U72" i="1"/>
  <c r="T72" i="1"/>
  <c r="S72" i="1"/>
  <c r="D72" i="1"/>
  <c r="U71" i="1"/>
  <c r="T71" i="1"/>
  <c r="S71" i="1"/>
  <c r="D71" i="1"/>
  <c r="U70" i="1"/>
  <c r="T70" i="1"/>
  <c r="S70" i="1"/>
  <c r="D70" i="1"/>
  <c r="U69" i="1"/>
  <c r="T69" i="1"/>
  <c r="S69" i="1"/>
  <c r="D69" i="1"/>
  <c r="U68" i="1"/>
  <c r="T68" i="1"/>
  <c r="S68" i="1"/>
  <c r="D68" i="1"/>
  <c r="U67" i="1"/>
  <c r="T67" i="1"/>
  <c r="S67" i="1"/>
  <c r="D67" i="1"/>
  <c r="U66" i="1"/>
  <c r="T66" i="1"/>
  <c r="S66" i="1"/>
  <c r="D66" i="1"/>
  <c r="U65" i="1"/>
  <c r="T65" i="1"/>
  <c r="S65" i="1"/>
  <c r="D65" i="1"/>
  <c r="U64" i="1"/>
  <c r="T64" i="1"/>
  <c r="S64" i="1"/>
  <c r="D64" i="1"/>
  <c r="U63" i="1"/>
  <c r="T63" i="1"/>
  <c r="S63" i="1"/>
  <c r="D63" i="1"/>
  <c r="U62" i="1"/>
  <c r="T62" i="1"/>
  <c r="S62" i="1"/>
  <c r="D62" i="1"/>
  <c r="U61" i="1"/>
  <c r="T61" i="1"/>
  <c r="S61" i="1"/>
  <c r="D61" i="1"/>
  <c r="U60" i="1"/>
  <c r="T60" i="1"/>
  <c r="S60" i="1"/>
  <c r="D60" i="1"/>
  <c r="U59" i="1"/>
  <c r="T59" i="1"/>
  <c r="S59" i="1"/>
  <c r="D59" i="1"/>
  <c r="U58" i="1"/>
  <c r="T58" i="1"/>
  <c r="S58" i="1"/>
  <c r="D58" i="1"/>
  <c r="U57" i="1"/>
  <c r="T57" i="1"/>
  <c r="S57" i="1"/>
  <c r="D57" i="1"/>
  <c r="U56" i="1"/>
  <c r="T56" i="1"/>
  <c r="S56" i="1"/>
  <c r="D56" i="1"/>
  <c r="U55" i="1"/>
  <c r="T55" i="1"/>
  <c r="S55" i="1"/>
  <c r="D55" i="1"/>
  <c r="U54" i="1"/>
  <c r="T54" i="1"/>
  <c r="S54" i="1"/>
  <c r="D54" i="1"/>
  <c r="U53" i="1"/>
  <c r="T53" i="1"/>
  <c r="S53" i="1"/>
  <c r="D53" i="1"/>
  <c r="U52" i="1"/>
  <c r="T52" i="1"/>
  <c r="S52" i="1"/>
  <c r="D52" i="1"/>
  <c r="U51" i="1"/>
  <c r="T51" i="1"/>
  <c r="S51" i="1"/>
  <c r="D51" i="1"/>
  <c r="U50" i="1"/>
  <c r="T50" i="1"/>
  <c r="S50" i="1"/>
  <c r="D50" i="1"/>
  <c r="U49" i="1"/>
  <c r="T49" i="1"/>
  <c r="S49" i="1"/>
  <c r="D49" i="1"/>
  <c r="U48" i="1"/>
  <c r="T48" i="1"/>
  <c r="S48" i="1"/>
  <c r="D48" i="1"/>
  <c r="U47" i="1"/>
  <c r="T47" i="1"/>
  <c r="S47" i="1"/>
  <c r="D47" i="1"/>
  <c r="U46" i="1"/>
  <c r="T46" i="1"/>
  <c r="S46" i="1"/>
  <c r="D46" i="1"/>
  <c r="U45" i="1"/>
  <c r="T45" i="1"/>
  <c r="S45" i="1"/>
  <c r="D45" i="1"/>
  <c r="U44" i="1"/>
  <c r="T44" i="1"/>
  <c r="S44" i="1"/>
  <c r="D44" i="1"/>
  <c r="U43" i="1"/>
  <c r="T43" i="1"/>
  <c r="S43" i="1"/>
  <c r="D43" i="1"/>
  <c r="U42" i="1"/>
  <c r="T42" i="1"/>
  <c r="S42" i="1"/>
  <c r="D42" i="1"/>
  <c r="U41" i="1"/>
  <c r="T41" i="1"/>
  <c r="S41" i="1"/>
  <c r="D41" i="1"/>
  <c r="U40" i="1"/>
  <c r="T40" i="1"/>
  <c r="S40" i="1"/>
  <c r="D40" i="1"/>
  <c r="U39" i="1"/>
  <c r="T39" i="1"/>
  <c r="S39" i="1"/>
  <c r="D39" i="1"/>
  <c r="U38" i="1"/>
  <c r="T38" i="1"/>
  <c r="S38" i="1"/>
  <c r="D38" i="1"/>
  <c r="U37" i="1"/>
  <c r="T37" i="1"/>
  <c r="S37" i="1"/>
  <c r="D37" i="1"/>
  <c r="U36" i="1"/>
  <c r="T36" i="1"/>
  <c r="S36" i="1"/>
  <c r="D36" i="1"/>
  <c r="U35" i="1"/>
  <c r="T35" i="1"/>
  <c r="S35" i="1"/>
  <c r="D35" i="1"/>
  <c r="U34" i="1"/>
  <c r="T34" i="1"/>
  <c r="S34" i="1"/>
  <c r="D34" i="1"/>
  <c r="U33" i="1"/>
  <c r="T33" i="1"/>
  <c r="S33" i="1"/>
  <c r="D33" i="1"/>
  <c r="U32" i="1"/>
  <c r="T32" i="1"/>
  <c r="S32" i="1"/>
  <c r="D32" i="1"/>
  <c r="U31" i="1"/>
  <c r="T31" i="1"/>
  <c r="S31" i="1"/>
  <c r="D31" i="1"/>
  <c r="U30" i="1"/>
  <c r="T30" i="1"/>
  <c r="S30" i="1"/>
  <c r="D30" i="1"/>
  <c r="U29" i="1"/>
  <c r="T29" i="1"/>
  <c r="S29" i="1"/>
  <c r="D29" i="1"/>
  <c r="U28" i="1"/>
  <c r="T28" i="1"/>
  <c r="S28" i="1"/>
  <c r="D28" i="1"/>
  <c r="U27" i="1"/>
  <c r="T27" i="1"/>
  <c r="S27" i="1"/>
  <c r="D27" i="1"/>
  <c r="U26" i="1"/>
  <c r="T26" i="1"/>
  <c r="S26" i="1"/>
  <c r="D26" i="1"/>
  <c r="U25" i="1"/>
  <c r="T25" i="1"/>
  <c r="S25" i="1"/>
  <c r="D25" i="1"/>
  <c r="U24" i="1"/>
  <c r="T24" i="1"/>
  <c r="S24" i="1"/>
  <c r="D24" i="1"/>
  <c r="U23" i="1"/>
  <c r="T23" i="1"/>
  <c r="S23" i="1"/>
  <c r="D23" i="1"/>
  <c r="U22" i="1"/>
  <c r="T22" i="1"/>
  <c r="S22" i="1"/>
  <c r="D22" i="1"/>
  <c r="U21" i="1"/>
  <c r="T21" i="1"/>
  <c r="S21" i="1"/>
  <c r="D21" i="1"/>
  <c r="U20" i="1"/>
  <c r="T20" i="1"/>
  <c r="S20" i="1"/>
  <c r="D20" i="1"/>
  <c r="U19" i="1"/>
  <c r="T19" i="1"/>
  <c r="S19" i="1"/>
  <c r="D19" i="1"/>
  <c r="U18" i="1"/>
  <c r="T18" i="1"/>
  <c r="S18" i="1"/>
  <c r="D18" i="1"/>
  <c r="U17" i="1"/>
  <c r="T17" i="1"/>
  <c r="S17" i="1"/>
  <c r="D17" i="1"/>
  <c r="U16" i="1"/>
  <c r="T16" i="1"/>
  <c r="S16" i="1"/>
  <c r="D16" i="1"/>
  <c r="U15" i="1"/>
  <c r="T15" i="1"/>
  <c r="S15" i="1"/>
  <c r="D15" i="1"/>
  <c r="U14" i="1"/>
  <c r="T14" i="1"/>
  <c r="S14" i="1"/>
  <c r="D14" i="1"/>
  <c r="U13" i="1"/>
  <c r="T13" i="1"/>
  <c r="S13" i="1"/>
  <c r="D13" i="1"/>
  <c r="U12" i="1"/>
  <c r="T12" i="1"/>
  <c r="S12" i="1"/>
  <c r="D12" i="1"/>
  <c r="U11" i="1"/>
  <c r="T11" i="1"/>
  <c r="S11" i="1"/>
  <c r="D11" i="1"/>
  <c r="U10" i="1"/>
  <c r="T10" i="1"/>
  <c r="S10" i="1"/>
  <c r="D10" i="1"/>
  <c r="U9" i="1"/>
  <c r="T9" i="1"/>
  <c r="S9" i="1"/>
  <c r="D9" i="1"/>
  <c r="U8" i="1"/>
  <c r="T8" i="1"/>
  <c r="S8" i="1"/>
  <c r="D8" i="1"/>
  <c r="U7" i="1"/>
  <c r="T7" i="1"/>
  <c r="S7" i="1"/>
  <c r="D7" i="1"/>
  <c r="U6" i="1"/>
  <c r="T6" i="1"/>
  <c r="S6" i="1"/>
  <c r="D6" i="1"/>
  <c r="U5" i="1"/>
  <c r="T5" i="1"/>
  <c r="S5" i="1"/>
  <c r="D5" i="1"/>
  <c r="U4" i="1"/>
  <c r="T4" i="1"/>
  <c r="S4" i="1"/>
  <c r="D4" i="1"/>
  <c r="U3" i="1"/>
  <c r="T3" i="1"/>
  <c r="S3" i="1"/>
  <c r="D3" i="1"/>
  <c r="U2" i="1"/>
  <c r="T2" i="1"/>
  <c r="S2" i="1"/>
  <c r="D2" i="1"/>
</calcChain>
</file>

<file path=xl/sharedStrings.xml><?xml version="1.0" encoding="utf-8"?>
<sst xmlns="http://schemas.openxmlformats.org/spreadsheetml/2006/main" count="6776" uniqueCount="1105">
  <si>
    <t>Notifying Member</t>
  </si>
  <si>
    <t>Distribution date</t>
  </si>
  <si>
    <t>Document symbol</t>
  </si>
  <si>
    <t>Title</t>
  </si>
  <si>
    <t>Description</t>
  </si>
  <si>
    <t>Products covered</t>
  </si>
  <si>
    <t>HS code(s)</t>
  </si>
  <si>
    <t>ICS code(s)</t>
  </si>
  <si>
    <t>Objectives</t>
  </si>
  <si>
    <t>Objectives free text</t>
  </si>
  <si>
    <t>Keywords</t>
  </si>
  <si>
    <t>Specific regions or countries likely to be affected</t>
  </si>
  <si>
    <t>Final date for comments</t>
  </si>
  <si>
    <t>Proposed adoption  date</t>
  </si>
  <si>
    <t>Proposed entry  into  force date</t>
  </si>
  <si>
    <t>Notification type</t>
  </si>
  <si>
    <t>Notified document</t>
  </si>
  <si>
    <t>Link to notification(EN)</t>
  </si>
  <si>
    <t>Link to notification(FR)</t>
  </si>
  <si>
    <t>Link to notification(ES)</t>
  </si>
  <si>
    <t>Technical Regulation (Article 2.9.2)</t>
  </si>
  <si>
    <t>Technical Regulation - urgent (Article 2.10.1)</t>
  </si>
  <si>
    <t>Conformity Assessment Procedure (Article 5.6.2)</t>
  </si>
  <si>
    <t>Conformity Assessment Procedure - urgent  (Article 5.7.1)</t>
  </si>
  <si>
    <t>Technical Regulation - local government (Article 3.2)</t>
  </si>
  <si>
    <t>Conformity Assessment Procedure - local government (Article 7.2)</t>
  </si>
  <si>
    <t>Other</t>
  </si>
  <si>
    <t>Relevant documents</t>
  </si>
  <si>
    <t>Codex Alimentarius Commision</t>
  </si>
  <si>
    <t>World Organization for Animal Health (OIE)</t>
  </si>
  <si>
    <t>International Plant Protection Convention</t>
  </si>
  <si>
    <t>None</t>
  </si>
  <si>
    <t>Does this proposed regulation conform to the relevant international standard?</t>
  </si>
  <si>
    <t>If no, describe, whenever possible how and why it deviates from the international standard</t>
  </si>
  <si>
    <t>Japan</t>
  </si>
  <si>
    <t>Revisions of the Notification of the Ministry of Economy, Trade and Industry (METI) under the Act on the Rational Use of Energy</t>
  </si>
  <si>
    <t>Under the Act on the Rational Use of Energy, Japan will establish the energy consumption efficiency standards for the targeted fiscal year (FY2028), measurement method, labelling information, etc., of the products listed in Column 4.</t>
  </si>
  <si>
    <t>Instantaneous gas water heaters (excl. boilers or water heaters for central heating) (HS code(s): 841911); Instantaneous or storage water heaters, non-electric (excl. instantaneous gas water heaters, solar water heaters and boilers or water heaters for central heating) (HS code(s): 841919)</t>
  </si>
  <si>
    <t>841911 - Instantaneous gas water heaters (excl. boilers or water heaters for central heating); 841919 - Instantaneous or storage water heaters, non-electric (excl. instantaneous gas water heaters, solar water heaters and boilers or water heaters for central heating)</t>
  </si>
  <si>
    <t/>
  </si>
  <si>
    <t>Other (TBT)</t>
  </si>
  <si>
    <t>To promote rationalization of energy use pertaining to gas water heaters in Japan, in order to cope with the recent increase of energy consumption in the household sector, climate change, and so forth.</t>
  </si>
  <si>
    <t>Regular notification</t>
  </si>
  <si>
    <r>
      <rPr>
        <sz val="11"/>
        <rFont val="Calibri"/>
      </rPr>
      <t>https://members.wto.org/crnattachments/2025/TBT/JPN/25_09200_00_e.pdf</t>
    </r>
  </si>
  <si>
    <t>Yes</t>
  </si>
  <si>
    <t>No</t>
  </si>
  <si>
    <t>The Act on the Rational Use of Energy:https://elaws.e-gov.go.jp/search/elawsSearch/elaws_search/lsg0500/detail?lawId=354AC0000000049Report on New Energy Conservation Standards for Gas or Oil Water Heaters compiled by the Advisory Committee for Energy’s working group (in Japanese):https://www.meti.go.jp/shingikai/enecho/shoene_shinene/sho_energy/gas_sekiyu/pdf/20250421_1.pdfThese revisions are to be publicised in the Official Government Gazette (KAMPO) when adopted. Regulations before amendment are available at the following site (in Japanese):https://www.enecho.meti.go.jp/category/saving_and_new/saving/enterprise/equipment/pdf/14_gasonsui.pdf</t>
  </si>
  <si>
    <t>Belize</t>
  </si>
  <si>
    <t>Specification for Protective Helmets for Road Users</t>
  </si>
  <si>
    <t>The standard specifies minimum performance requirements and information to be provided on labels and markings of protective helmets offered for sale in Belize for road users. The standard applies to protective helmets designed for use by motorcyclists and passengers of powered motorcycles (electric or gasoline). The standard does not apply to protective helmets for use in three-wheel motorcycles licensed for the carriage of goods or passengers, and electric bicycles/bikes of less than or equal (≤) to 20 km/hr speed.</t>
  </si>
  <si>
    <t>Protective Helmets for Road Users</t>
  </si>
  <si>
    <t>13.340.20 - Head protective equipment</t>
  </si>
  <si>
    <t>Consumer information, labelling (TBT); Prevention of deceptive practices and consumer protection (TBT); Protection of human health or safety (TBT)</t>
  </si>
  <si>
    <t>The standard is intended to support the road safety provisions through the monitoring and enforcement programme for protective helmets under the Subsidiary Laws of Belize, the Motor Vehicle and Road Traffic (Protective Helmets) Regulations, to reduce deaths and injuries to motorcyclists and other motor vehicle users resulting from head impacts. All protective helmets will be subjected to the appropriate testing and quality control measures applied by manufacturers. Labelling requirements includes packaging and instructions for care and use. The standard is intended to be mandatory and will guide manufacturers, importers, retailers or wholesalers and the regulatory agency in inspecting and approving for use, safety helmets for road users. The standard is also intended to reduce the number of unsafe helmets being sold and the mortality rate of motorcyclists. In addition to providing for consumer protection and prevention of deceptive practices.</t>
  </si>
  <si>
    <r>
      <rPr>
        <sz val="11"/>
        <rFont val="Calibri"/>
      </rPr>
      <t>https://members.wto.org/crnattachments/2025/TBT/BLZ/25_09193_00_e.pdf</t>
    </r>
  </si>
  <si>
    <t>Albania</t>
  </si>
  <si>
    <t>Draft –Decision of the Council of Ministers “On the Approval of the National Cybersecurity Certification Scheme, as well as the Security Levels of the Scheme”</t>
  </si>
  <si>
    <t>This Draft-Decision of the Council of Ministers “On the Approval of the National Cybersecurity Certification Scheme, as well as the Security Levels of the Scheme” defines the requirements and conditions for the evaluation and certification of ICT Products under the cybersecurity certification scheme, as well as the security levels of the cybersecurity certification scheme, required for certification. In addition, it sets out post-transparency obligations, requiring manufacturers or providers to disclose cyber-security related information</t>
  </si>
  <si>
    <t>Information technology (ICS code(s): 35)</t>
  </si>
  <si>
    <t>35 - Information technology</t>
  </si>
  <si>
    <r>
      <rPr>
        <sz val="11"/>
        <rFont val="Calibri"/>
      </rPr>
      <t>https://members.wto.org/crnattachments/2025/TBT/ALB/25_09201_00_e.pdf</t>
    </r>
  </si>
  <si>
    <t>Commission Implementing Regulation (EU) 2024/482 of 31 January 2024 laying down rules for the application of Regulation (EU) 2019/881 of the European Parliament and of the Council as regards the adoption of the European Common Criteria-based cybersecurity certification scheme (EUCC)https://eur-lex.europa.eu/legal-content/EN/TXT/?uri=celex%3A32024R0482</t>
  </si>
  <si>
    <t>Canada</t>
  </si>
  <si>
    <t>Regulations Amending the Single-use Plastics Prohibition Regulations, (15 pages,available in English and French) (equally authoritative)</t>
  </si>
  <si>
    <t>The proposed Regulations Amending the Single-use Plastics Prohibition Regulations remove the prohibition on manufacture, import and sale for the purpose of export of six categories of single-use plastic items (i.e., single-use plastic checkout bags, cutlery, certain foodservice ware, ring carriers, stir sticks and, with some exceptions, straws) set out in the Single-use Plastics Prohibition Regulations</t>
  </si>
  <si>
    <t>HS CODE 3923219010: Refuse sacks and bags, of polymers of ethylene; HS CODE 3923299090: Sacks and bags, including cones, of polymers of ethylene; HS CODE 3923299000: Sacks and bags, including cones, of plastics;HS CODE 3924100091: Utensils, kitchenware, of plastics;HS CODE 3924100093: Disposable tumblers &amp; cups of plastics;HS CODE 3924100094: Other disposable tableware, of plastics; andHS CODE 3924100099: Kitchenware, of plastics.</t>
  </si>
  <si>
    <t>3923 - Articles for the conveyance or packaging of goods, of plastics; stoppers, lids, caps and other closures, of plastics; 3924 - Tableware, kitchenware, other household articles and toilet articles, of plastics (excl. baths, shower-baths, washbasins, bidets, lavatory pans, seats and covers, flushing cisterns and similar sanitary ware)</t>
  </si>
  <si>
    <t>The objective of the proposed Regulations Amending the Single-use Plastics Prohibition Regulations is to continue contributing to the protection of the environment while allowing manufacture, import and sale for the purpose of export of six categories of SUPs.</t>
  </si>
  <si>
    <r>
      <rPr>
        <sz val="11"/>
        <rFont val="Calibri"/>
      </rPr>
      <t>https://gazette.gc.ca/rp-pr/p1/2025/2025-12-20/html/reg1-eng.html</t>
    </r>
  </si>
  <si>
    <t>- Single-use Plastics Prohibition Regulationshttps://gazette.gc.ca/rp-pr/p2/2022/2022-06-22/html/sor-dors138-eng.html, (available in English and French) - Canadian Environmental Protection Act, 1999, sub-section 93(1): https://laws-lois.justice.gc.ca/fra/lois/c-15.31/, (available in English and French)</t>
  </si>
  <si>
    <t>European Union</t>
  </si>
  <si>
    <t>DraftCommission Implementing Regulation laying down certain uniform quality management and procedural requirements for the conformity assessment activities carried out by a notified body designated under Regulations (EU) 2017/745 and (EU) 2017/746 of the European Parliament and of the Council </t>
  </si>
  <si>
    <t>The notified draft sets out requirements for the harmonised applications of provisions for notified bodies established in Annex VII to Regulations (EU) 2017/745 on medical devices and (EU) 2017/746 on in vitro diagnostics. In particular, those provisions cover quotations, timelines for notified bodies to carry out conformity assessment activities, monitoring of notified bodies’ performances as regards timelines and costs and re-certification.</t>
  </si>
  <si>
    <t>Medical devices and in vitro diagnostic medical devices</t>
  </si>
  <si>
    <t>Harmonization (TBT)</t>
  </si>
  <si>
    <t>The notified draft aims at resolving issues of diverging interpretations and practical application of certain requirements for notified bodies set out in Annex VII to Regulations (EU) 2017/745 and (EU) 2017/746.</t>
  </si>
  <si>
    <r>
      <rPr>
        <sz val="11"/>
        <rFont val="Calibri"/>
      </rPr>
      <t>https://members.wto.org/crnattachments/2025/TBT/EEC/25_09162_00_e.pdf</t>
    </r>
  </si>
  <si>
    <t>- Regulation (EU) 2017/745 of the European Parliament and of the Council of 5 April 2017 on medical devices, amending Directive 2001/83/EC, Regulation (EC) No 178/2002 and Regulation (EC) No 1223/2009 and repealing Council Directives 90/385/EEC and 93/42/EEC (OJ L 117, 5.5.2017, p. 1).EUR-Lex - 02017R0745-20200424 - EN - EUR-Lex (europa.eu)- Regulation (EU) 2017/746 of the European Parliament and of the Council of 5 April 2017 on in vitro diagnostic medical devices and repealing Directive 98/79/EC and Commission Decision 2010/227/EU (OJ L 117 5.5.2017, p. 176).EUR-Lex - 02017R0746-20170505 - EN - EUR-Lex (europa.eu)</t>
  </si>
  <si>
    <t>Czech Republic</t>
  </si>
  <si>
    <t xml:space="preserve">Draft Measure of a General Nature No: 0111-OOP-C101-26 laying down metrological and technical requirements for specified measuring instruments, including test methods for type approval, verification and checking of specified measuring instruments: ‘multi-dimensional measuring instruments’_x000D_
</t>
  </si>
  <si>
    <t>The regulation lays down the metrological and technical requirements for these specified measuring instruments, including the test methods for type approval and verification of specified measuring instruments.</t>
  </si>
  <si>
    <t>In the Czech Republic, multi-dimensional measuring instruments are specified measuring instruments that are subject to type approval and verification._x000D_
(ICS codes: 17.040.01 length and angle measurement in general; 17.040.30 instruments for measuring length and angle)</t>
  </si>
  <si>
    <t>17.040.01 - Linear and angular measurements in general; 17.040.30 - Measuring instruments; 17 - Metrology and measurement. Physical phenomena</t>
  </si>
  <si>
    <t>Consumer information, labelling (TBT); Prevention of deceptive practices and consumer protection (TBT)</t>
  </si>
  <si>
    <t xml:space="preserve">Multi-dimensional measuring instruments may be placed on the market and put into service in the Czech Republic as specified measuring instruments pursuant to Act No 505/1990 on metrology, as amended. Pursuant to this Act, specified measuring instruments are instruments that are included in the list of the types of specified measuring instruments (Decree No 345/2002) and, at the same time, intended (by the manufacturer/importer) for measurements of relevance to the protection of public interests in areas of consumer protection, contractual relations, imposition of sanctions, fees, tariffs and taxes, health protection, environmental protection, occupational safety, or the protection of other public interests protected by special legislation. This is therefore a purpose similar to the one defining specified products – non-automatic measuring instruments and scales pursuant to Directives 2014/31/EU and 2014/32/EU. The requirements of this legislation do not apply to measuring instruments not placed on the market in the Czech Republic for the above purposes, defined by Act No 505/1990 on metrology, as amended. The purpose of this notified legislation is to lay down metrological and technical requirements for these specified measuring instruments. This legislation also stipulates tests for type approval and verification of specified measuring instruments of this type._x000D_
</t>
  </si>
  <si>
    <r>
      <rPr>
        <sz val="11"/>
        <rFont val="Calibri"/>
      </rPr>
      <t xml:space="preserve">https://members.wto.org/crnattachments/2025/TBT/CZE/25_09161_00_e.pdf
https://members.wto.org/crnattachments/2025/TBT/CZE/25_09161_00_x.pdf
</t>
    </r>
  </si>
  <si>
    <t>References to the basic texts:_x000D_
Act No 505/1990 on metrology, as amended_x000D_
Decree No 345/2002 stipulating measuring instruments for mandatory verification and measuring instruments subject to type approval, as amended_x000D_
§ 171 et seq. of Act No 500/2004, the Administrative Code, as amended</t>
  </si>
  <si>
    <t>Jordan</t>
  </si>
  <si>
    <t>Standard specification for deformed and plain carbon steel bars for concrete reinforcement </t>
  </si>
  <si>
    <t>This Technical Regulation specifies the mandatory requirements for deformed and plain carbon steel bars used for concrete reinforcement, whether supplied as straight cut lengths or in coils. It covers requirements related to materials and manufacturing, chemical composition, transverse rib geometry and measurements, and mechanical properties including yield strength, tensile strength, elongation, and bending. The regulation also defines dimensional requirements, mass per unit length and permissible tolerances, as well as provisions for testing, sampling, number of tests and retesting, inspection procedures, rejection and appeal, marking, and labelling. This document aims to ensure the quality, safety, and fitness for use of carbon steel reinforcing bars in concrete structures.</t>
  </si>
  <si>
    <t>Ferrous metals (ICS code(s): 77.080)</t>
  </si>
  <si>
    <t>77.080 - Ferrous metals</t>
  </si>
  <si>
    <t>Protection of human health or safety (TBT)</t>
  </si>
  <si>
    <r>
      <rPr>
        <sz val="11"/>
        <rFont val="Calibri"/>
      </rPr>
      <t>https://jsmo.gov.jo/EBV4.0/Root_Storage/AR/EB_UsefullLinks/DJS-2126-2025.pdf</t>
    </r>
  </si>
  <si>
    <t>International Standard ISO 6935-1:2007Steel for the reinforcement of concrete — Part 1: Plain barsInternational Standard ISO 6935-2:2019Steel for the reinforcement of concrete — Part 2: Ribbed barsASTM A615/A615M-24Standard Specification for Deformed and Plain Carbon-Steel Bars for Concrete ReinforcementJordanian Standard JS 119:2022Labeling — Industrial Products Labeling</t>
  </si>
  <si>
    <t>Ukraine</t>
  </si>
  <si>
    <t>Order of the Ministry of Health of Ukraine No. 1613  "On Approval of Amendments to Certain Regulatory Acts of the Ministry of Health of Ukraine" of 24 October 2025</t>
  </si>
  <si>
    <t>This Order has been developed pursuant to clause 4 of the Section II of the Law of Ukraine No. 4239 of 12 February 2025 “On Amendments to Certain Laws of Ukraine Regarding the Peculiarities of State Registration of Medicines That Can  Be  Purchased  by  an  Entity  Authorized  to  Carry  Out  Procurement  in  the  Healthcare Sector and on the Regulation of Certain Issues Related to the Sale of Medicines” and aims to improve the conditions for functioning of the national healthcare procurement system financed from the state budget and to ensure the consistency of the acts of the Ministry of Health with the legislation of Ukraine._x000D_
The proposed amendments are intended to address practical issues related to the state registration of medicines through simplified procedures, facilitate expanded access of patients to new medicines eligible for procurement by the State Enterprise “Medical Procurement of Ukraine” using state budget funds within the framework of healthcare programmes and centralized public health measures, and establish the legal conditions necessary to ensure the availability in Ukraine and the continuity of use of such medicines. </t>
  </si>
  <si>
    <t>Medicines</t>
  </si>
  <si>
    <t>Prevention of deceptive practices and consumer protection (TBT); Protection of human health or safety (TBT); Reducing trade barriers and facilitating trade (TBT)</t>
  </si>
  <si>
    <r>
      <rPr>
        <sz val="11"/>
        <rFont val="Calibri"/>
      </rPr>
      <t>https://members.wto.org/crnattachments/2025/TBT/UKR/25_09154_00_x.pdf</t>
    </r>
  </si>
  <si>
    <t>Law of Ukraine No. 123/96-BР of 04 April 1996 "On Medicines" (as amended); Law of Ukraine No. 4239 of 12 February 2025 "On Amendments to Certain Laws of Ukraine Regarding the Peculiarities of State Registration of Medicines That Can Be Purchased by an Entity Authorized to Carry Out Procurement in the Healthcare Sector and on the Regulation of Certain Issues Related to the Sale of Medicines";Resolution of the Cabinet of Ministers of Ukraine No. 376 of 26 May 2005  "On Approval of the Procedure for State Registration (Reregistration) of Medicines and Fees for Their State Registration (Reregistration)"</t>
  </si>
  <si>
    <t>Colombia</t>
  </si>
  <si>
    <t>Resolución 2548, por la que se prohíbe el uso de los ingredientes Trimethylbenzoyl Diphenylphosphine Oxide (TPO) y la N,N-dimetil-p-toluidine (DMPT) en productos cosméticos</t>
  </si>
  <si>
    <t>The notified Resolution No. 2548 seeks to prohibit the use of the ingredients Trimethylbenzoyl Diphenylphosphine Oxide (TPO) and N,N-Dimethyl-p-toluidine (DMPT) in cosmetic products marketed within the Andean Community.</t>
  </si>
  <si>
    <t>Productos cosméticos contemplados en los capítulos 33 y 34 del SA.</t>
  </si>
  <si>
    <t>34 - SOAP, ORGANIC SURFACE-ACTIVE AGENTS, WASHING PREPARATIONS, LUBRICATING PREPARATIONS, ARTIFICIAL WAXES, PREPARED WAXES, POLISHING OR SCOURING PREPARATIONS, CANDLES AND SIMILAR ARTICLES, MODELLING PASTES, ‘DENTAL WAXES’ AND DENTAL PREPARATIONS WITH A BASIS OF PLASTER; 33 - ESSENTIAL OILS AND RESINOIDS; PERFUMERY, COSMETIC OR TOILET PREPARATIONS</t>
  </si>
  <si>
    <t>Human health</t>
  </si>
  <si>
    <r>
      <rPr>
        <sz val="11"/>
        <rFont val="Calibri"/>
      </rPr>
      <t>https://members.wto.org/crnattachments/2025/TBT/ECU/25_09164_00_s.pdf
https://www.comunidadandina.org/DocOficialesFiles/Gacetas/GACETA%205717.pdf</t>
    </r>
  </si>
  <si>
    <t>1. Decisión 833: Armonización de legislaciones en materia de productos cosméticos.2. Decisión 851: Modificatoria de la Decisión 833 "Armonización de Legislaciones en materia de Productos Cosméticos".3. Decision 857: Modificatoria de las Decisiones 516 y 833 sobre la Armonización de Legislaciones en materia de Productos Cosméticos.4. Decision 944: Modificatoria de la Decisión 833 "Armonización de Legislaciones en materia de Productos Cosméticos".5. Regulation (EC) No 1223/2009 of the European Parliament and of the Council on cosmetic products</t>
  </si>
  <si>
    <t>Chinese Taipei</t>
  </si>
  <si>
    <t>Draft for the Use Restrictions and Labeling Requirements of 2ʹ-Fucosyllactose/Difucosyllactose Mixture Produced by Genetically Modified Escherichia coli Strain K-12 DH1 MDO MAP1001d as a Food Ingredient</t>
  </si>
  <si>
    <t>This draft regulation specifies the use restrictions and labeling requirements for the 2ʹ-fucosyllactose/difucosyllactose mixture produced by genetically modified Escherichia coli strain K-12 DH1 MDO MAP1001d for food purposes.</t>
  </si>
  <si>
    <t>Food products in general (ICS code(s): 67.040)</t>
  </si>
  <si>
    <t>67.040 - Food products in general</t>
  </si>
  <si>
    <t>Food standards</t>
  </si>
  <si>
    <r>
      <rPr>
        <sz val="11"/>
        <rFont val="Calibri"/>
      </rPr>
      <t>https://members.wto.org/crnattachments/2025/TBT/TPKM/25_09174_00_x.pdf
https://members.wto.org/crnattachments/2025/TBT/TPKM/25_09174_00_e.pdf</t>
    </r>
  </si>
  <si>
    <t>Government Gazette, Vol. 031, No. 237, dated 16 December 2025.https://gazette.nat.gov.tw/egFront/e_detail.do?metaid=162238Act Governing Food Safety and Sanitation</t>
  </si>
  <si>
    <t>ConsultationonRSS-287, Issue 4 (22 pages, available in English and French)</t>
  </si>
  <si>
    <t>Notice is hereby given by the Ministry of Innovation, Science and Economic Development Canada has amended the following standard:RSS-287, issue 4 — “Emergency Position Indicating Radio Beacons (EPIRB), Emergency Locator Transmitters (ELT), Personal Locator Beacons (PLB), and Maritime Survivor Locator Devices (MSLD)” sets out the requirements for certification of EPIRBs which are for carriage on ships, ELTs which are for carriage on aircraft, PLBs which are for use by persons, and MSLDs which are devices worn on a person while aboard a vessel.</t>
  </si>
  <si>
    <t>Radiocommunications (ICS 33.060)</t>
  </si>
  <si>
    <t>33.060 - Radiocommunications</t>
  </si>
  <si>
    <t> Consultation</t>
  </si>
  <si>
    <r>
      <rPr>
        <sz val="11"/>
        <rFont val="Calibri"/>
      </rPr>
      <t>https://www.rabc-cccr.ca/ised-radio-standards-specification-rss-287-issue-4-emergency-position-indicating-radio-beacons-epirb-emergency-locator-transmitters-elt-personal-locator-beacons-plb-and-maritime-s/
https://www.rabc-cccr.ca/fr/isde-cahier-des-charges-sur-les-normes-radioelectriques-cnr-287-4e-edition-radiobalises-de-localisation-des-sinistres-rls-radiobalises-de-secours-rbs-balises-de-localisation-personnelles-bl/</t>
    </r>
  </si>
  <si>
    <t>Not Applicable</t>
  </si>
  <si>
    <t>Bolivia, Plurinational State of</t>
  </si>
  <si>
    <t>33 - ESSENTIAL OILS AND RESINOIDS; PERFUMERY, COSMETIC OR TOILET PREPARATIONS; 34 - SOAP, ORGANIC SURFACE-ACTIVE AGENTS, WASHING PREPARATIONS, LUBRICATING PREPARATIONS, ARTIFICIAL WAXES, PREPARED WAXES, POLISHING OR SCOURING PREPARATIONS, CANDLES AND SIMILAR ARTICLES, MODELLING PASTES, ‘DENTAL WAXES’ AND DENTAL PREPARATIONS WITH A BASIS OF PLASTER</t>
  </si>
  <si>
    <t>Peru</t>
  </si>
  <si>
    <t>South Africa</t>
  </si>
  <si>
    <t>Amendments to the Regulations of the Liquor Products Act, Act 60 of 1989 and the Wine of Origin Scheme</t>
  </si>
  <si>
    <t>REGULATIONS AND WINE OF ORIGIN SCHEME AMENDMENTSThe following amendments are included in the draft regulation and scheme amendments (Annexure A and B): inclusion of a definition for “wort”, amend the maximum alcohol content of kombucha and sugar fermented alcoholic beverage to make provision for the addition of a spirit, amend the definition of a sugar fermented alcoholic beverage by properly defining the use of other sugars of plant origin not provided for in the Act and the regulations to exclude existing classes of liquor products and prevent overlap with classes like cider, alcoholic fruit beverages, etc, which was the unintended consequence of the previous wording that only referred to sugar of plant origin. Clarify that a class designation on the main label must be indicated horizontally, amendment of Table 6 to update the list of additives to liquor products, including beer and other fermented beverages, make provision for the addition of salt to an alcoholic fruit beverage and the subsequent indication of flavourings on the label, deletion of the Moscato class, amendment of Table 1 to specify the cultivars that may use the cultivar descriptor Moscato, specify the conditions there-to and ensure alignment with international requirements, make provision for a definition of “field blend” and remove the mandatory IBU requirement in the definition of beer.</t>
  </si>
  <si>
    <t>Liquor products</t>
  </si>
  <si>
    <t>220600 - Cider, perry, mead, saké and other fermented beverages and mixtures of fermented beverages and non-alcoholic beverages, n.e.s. (excl. beer, wine or fresh grapes, grape must, vermouth and other wine of fresh grapes flavoured with plants or aromatic substances)</t>
  </si>
  <si>
    <t>67.160.10 - Alcoholic beverages</t>
  </si>
  <si>
    <t>Consumer information, labelling (TBT); Protection of human health or safety (TBT); Reducing trade barriers and facilitating trade (TBT)</t>
  </si>
  <si>
    <r>
      <rPr>
        <sz val="11"/>
        <rFont val="Calibri"/>
      </rPr>
      <t>https://members.wto.org/crnattachments/2025/TBT/ZAF/25_09137_00_e.pdf
https://members.wto.org/crnattachments/2025/TBT/ZAF/25_09137_01_e.pdf</t>
    </r>
  </si>
  <si>
    <t>TWO Attachments:Regulations: Amendment (Annexure A)Wine of Origin: Amendment (Annexure B)</t>
  </si>
  <si>
    <t>Lithuania</t>
  </si>
  <si>
    <t>Draft Law on Control of Tobacco, Tobacco Products and Related Products of the Republic of Lithuania on amendment of Article 85, 9, 93, 94, 99, 910, 911, 17 and 26 No. XVP-447(3), 4 pages, Lithuanian (hereinafter – Draft Law).</t>
  </si>
  <si>
    <t>The Draft Law introduces a requirement to display the contact details of the national smoking-cessation telephone line (hereinafter – the Quitline) on relevant tobacco product packaging, electronic cigarette leaflets, and in retail sales areas. It also clarifies the administrative procedures for evaluating tobacco product notifications submitted through the EU-CEG portal, introduces state fees for these services, and sets standardized timelines for evaluation and market placement. Overall, the goal is to expand the visibility and use of free smoking-cessation support services, enhance public awareness of available assistance, and strengthen regulatory oversight. By improving access to these services, the proposed measures are expected to increase the effectiveness of smoking-cessation efforts and contribute to reducing nicotine dependence, along with the broader health, social, and economic harms associated with tobacco use. </t>
  </si>
  <si>
    <t>Tobacco, tobacco products and related equipment (ICS code(s): 65.160)</t>
  </si>
  <si>
    <t>65.160 - Tobacco, tobacco products and related equipment</t>
  </si>
  <si>
    <t>Consumer information, labelling (TBT); Protection of human health or safety (TBT); Other (TBT)</t>
  </si>
  <si>
    <t>The Draft Law aims to strengthen public health, improve tobacco-product regulation, and align national legislation with international and national strategic commitments.The primary objective of the Draft Law is to require the inclusion of smoking-cessation support information—such as quitline numbers, e-mail addresses and websites—on the packaging of heated tobacco products, herbal smoking products, and in the information leaflets of electronic cigarettes and their refills. This measure aims to increase public awareness of free, state-funded support for people who want to quit smoking.This proposal aims to implement Measure 5 under Objective 2.1 of the 2024-2026 Implementation Plan of the National Agenda on Drugs, Tobacco and Alcohol Control, Prevention of Use and Harm Reduction until 2035. Measure 5 states: “To encourage the population to stop using tobacco products, related products and tobacco substitutes, and to increase awareness of the consultations provided by the national smoking cessation helpline, improve the labelling of tobacco products, related products and tobacco substitutes by indicating on their packaging the information about the national smoking cessation helplineAccording to the Special Eurobarometer 539 (2023) on “Attitudes of Europeans towards Tobacco and Related Products”[1], people in Lithuania attempt to quit smoking without any cessation support significantly more often than the EU average (21% in Lithuania vs. 15% across the 27 EU countries). Only 2% of respondents in Lithuania reported using medical assistance or the smoking cessation quitline. These results demonstrate a strong need to motivate and educate the population about the importance of quitting smoking, its health benefits, increased healthy life expectancy, reduced premature mortality, and the availability of free smoking cessation support in Lithuania (including services provided by the Quitline), in which the state is investing.Data from the Vilnius University study “Economic Impact Measures in Smoking Prevention” (2020)[2] show that 70% of smokers and 75% of non-smokers in Lithuania identified a free  quitline as the most effective measure to reduce smoking prevalence. Support was highest among respondents aged 15–25. These findings demonstrate the significant potential of the Quitline in reducing smoking prevalence in Lithuania. The measures proposed in the Draft Law would substantially contribute to informing the public about the Quitline and its free smoking cessation services.According to the World Health Organization (WHO) data (2022), including quitline information on tobacco product packaging is mandatory in 51 countries worldwide and 18 EU Member States (Austria, Belgium, Bulgaria, Croatia, Cyprus, Denmark, France, Germany, Hungary, Ireland, Italy, Latvia, Malta, the Netherlands, Poland, Portugal, Slovakia and Slovenia). In line with Article 11 of the WHO Framework Convention on Tobacco Control and its implementation guidelines, countries that operate quitlines are recommended to promote them alongside graphic health warnings on cigarette packaging.The second objective of the Draft Law is to specify the administrative services provided by the Drug, Tobacco and Alcohol Control Department (hereinafter – DTACD) related to notifications submitted by manufacturers and importers of tobacco products and related products through the European Commission’s EU Common Entry Gate (EU-CEG) portal (hereinafter – EU-CEG portal). The Draft Law also aims to establish a state fee for these services, a 20-working-day period for DTACD to assess whether the product information complies with the requirements of the Tobacco Control Law and an obligation to publish this information on its website. An additional 10-working-day period would be available for businesses to correct deficiencies; this period is not included in the 20-working-day assessment period. Furthermore, a uniform six-month period would be established for all tobacco productsand related products between submitting information to EU-CEG and placing the product on the marketDTACD is the national authority responsible for receiving EU-CEG notifications for products intended for the Lithuanian market, as required by Articles 5 and 20 of Directive 2014/40/EU of the European Parliament and of the Council of 3 April 2014 on the approximation of the laws, regulations and administrative provisions of the Member States concerning the manufacture, presentation and sale of tobacco and related products and repealing Directive 2001/37/EC (hereinafter – the Tobacco Products Directive). The provisions of the Tobacco Products Directive have been transposed into the Tobacco Control Law. According to Article 5(8) and Article 20(2) of the Tobacco Products Directive, Member States may charge manufacturers and importers a proportional fee for receiving, storing, processing, and analysing the information submitted. Many EU countries have such fees, and submitting entities must pay the established fee before submitting notifications through EU-CEG.Currently, the Tobacco Control Law does not specify a uniform timeframe, leading to inconsistent requirements for different products, creating unequal competition and potential legal uncertainty. Establishing a six-month period for all products would create equal conditions for all businesses, ensure greater legal clarity and predictability for both authorities and industry, and allow manufacturers and distributors to plan market entry, labelling, logistics, marketing, and compliance. It would also facilitate oversight and control, as a standardized process is easier to administer and evaluate.This regulation would optimize the flow of notifications to the EU-CEG portal (currently, the number of notifications in EU-CEG does not reflect the real market situation because, in the absence of a fee, businesses can submit unlimited notifications, and not all notified products reach the Lithuanian market). It would ensure that products on the market comply with the information declared in the notifications of the Tobacco Control Law, and that DTACD is compensated for the administrative services provided, with revenues collected for the state budget.The proposed legal framework would enable more effective market surveillance, as authorities (not only DTACD) could use product notifications to efficiently allocate resources for inspections and remove products from the market that do not comply with the Tobacco Control Law. This legal regulation would not apply retroactively to notifications submitted to EU-CEG or products already on the market before the Law enters into force, but all products placed on the market must comply with the current requirements of the Tobacco Control Law.The Draft Law also aims to clarify the rules on information displayed at retail locations of tobacco products and related products (e.g., near cash registers) and to require that, alongside the existing health warnings about the harmful effects of tobacco use, information is also provided on where to find more information about tobacco-related harm and support for quitting smoking. To implement this requirement, the national smoking cessation Quitline would be indicated. This change would increase the visibility of the Quitline and raise public awareness of its services._x000D_
[1]https://europa.eu/eurobarometer/surveys/detail/2995[2]https://sam.lrv.lt/uploads/sam/documents/files/Komisijos%20ir%20darbo%20grup%C4%97s/VSSF/2018/2018_m_projektu__x000D_
aprasymai/EKONOMINIO_POVEIKIO_PRIEMONES_RUKYMO_PREVENCIJOJE_Galutine_ataskaita_2021.pdf</t>
  </si>
  <si>
    <r>
      <rPr>
        <sz val="11"/>
        <rFont val="Calibri"/>
      </rPr>
      <t>https://members.wto.org/crnattachments/2025/TBT/LTU/25_09171_00_e.pdf</t>
    </r>
  </si>
  <si>
    <t>Draft Law: https://e-seimas.lrs.lt/portal/legalAct/lt/TAP/743f01e0c37d11f0b01d8499355f68fb?jfwid=Draft Law (comparative version): https://e-seimas.lrs.lt/portal/legalAct/lt/TAK/8d153130c37d11f0b01d8499355f68fb?jfwid=</t>
  </si>
  <si>
    <t>United States of America</t>
  </si>
  <si>
    <t>Incorporation by Reference of Institute of Electrical and 
Electronics Engineers Standard 603-2018</t>
  </si>
  <si>
    <t>Proposed rule and draft guidance; request for comment - The U.S. Nuclear Regulatory Commission (NRC) is proposing to amend its regulations to incorporate by reference the Institute of Electrical and Electronics Engineers (IEEE) Standard (Std) 603-2018, ''IEEE Standard Criteria for Safety Systems for Nuclear Power Generating Stations.'' The IEEE Std 603-2018 is the most recent version of IEEE Std 603 that addresses the power, instrumentation, and control safety systems for nuclear power reactors. This amendment also incorporates editorial changes that do not change the technical information. The NRC plans to hold a public meeting to promote full understanding of the proposed rule and facilitate public comments.</t>
  </si>
  <si>
    <t>Environmental protection (ICS code(s): 13.020); Occupational safety. Industrial hygiene (ICS code(s): 13.100); Nuclear energy engineering (ICS code(s): 27.120)</t>
  </si>
  <si>
    <t>13.020 - Environmental protection; 13.100 - Occupational safety. Industrial hygiene; 27.120 - Nuclear energy engineering</t>
  </si>
  <si>
    <t>Protection of human health or safety (TBT); Protection of the environment (TBT)</t>
  </si>
  <si>
    <r>
      <rPr>
        <sz val="11"/>
        <rFont val="Calibri"/>
      </rPr>
      <t>https://members.wto.org/crnattachments/2025/TBT/USA/25_09167_00_e.pdf</t>
    </r>
  </si>
  <si>
    <t xml:space="preserve">90 Federal Register (FR) 59402, 19 December 2025; Title 10 Code of Federal Regulations (CFR) Part 50_x000D_
https://www.govinfo.gov/content/pkg/FR-2025-12-19/html/2025-23428.htm_x000D_
https://www.govinfo.gov/content/pkg/FR-2025-12-19/pdf/2025-23428.pdf_x000D_
https://www.nrc.gov/docs/ML2511/ML25114A021.pdfThis proposed rule and draft guidance; request for comment is identified by Docket Number NRC-2024-0045. The Docket Folder is available on Regulations.gov at https://www.regulations.gov/docket/NRC-2024-0045/document and provides access to primary and supporting documents as well as comments received. Documents are also accessible from Regulations.gov by searching the Docket Number. _x000D_
_x000D_
</t>
  </si>
  <si>
    <t>ConsultationonRSS-288, Issue 2 (9 pages, available in English and French)</t>
  </si>
  <si>
    <t>Notice is hereby given by the Ministry of Innovation, Science and Economic Development Canada has amended the following standard:RSS-288, issue 2 – “Global Maritime Distress and Safety System (GMDSS)”, sets out the requirements for certification of shipborne radiocommunication equipment which meets the requirements of the Global Maritime Distress and Safety System (GMDSS) in the medium frequency (MF), high frequency (HF), and 9.2-9.5 GHz bands.</t>
  </si>
  <si>
    <t>Consultation</t>
  </si>
  <si>
    <t>France</t>
  </si>
  <si>
    <t>Arrêté du modifiant l’arrêté du 5 septembre 2003 portant mise en application obligatoire de normesL’arrêté comprend 4 pages.</t>
  </si>
  <si>
    <t>The notified Interministerial Order provides for the compulsory implementation of a supplement to a standard on inorganic fertilizers.This measure is an exemption from the marketing authorization referred to in Article L. 255-2 of the Rural and Maritime Fisheries Code and is provided for in Article L. 255-5(1) thereof.This draft provides for the compulsory implementation of Amendment A2 to existing Standard NF U42-001-1 (October 2011) on inorganic fertilizers.As Regulation (EC) No. 2003/2003 has been repealed and replaced by Regulation (EU) No. 2019/1009, this amendment updates approved Standard NF U42-001-1:2011 and its Amendment A1, both of which refer to the repealed Regulation. Particular attention has been given to the requirement that CE-marked fertilizers used as inputs comply with the requirements for components indicated in the "Method of production and main component(s)" column for the type designations listed in Standard NF U42-001-1/A2.G/TBT/N/FRA/241- 2 -</t>
  </si>
  <si>
    <t>Les engrais minéraux.</t>
  </si>
  <si>
    <t>31 - FERTILISERS</t>
  </si>
  <si>
    <t>Not specified  (TBT)</t>
  </si>
  <si>
    <t>Les additifs à des normes existantes viennent renforcer lesdites normes qui sont à l’usage notamment des producteurs, des utilisateurs et des organismes officiels de contrôle. Elles n’ont pas pour objet d’établir une sélection répondant à des critères de qualité commerciale ; elles se proposent seulement de définir et de caractériser chaque type de fertilisant pour en faciliter la distinction et le choix, sans ambiguïté pour l’utilisateur.Pour des motifs de santé publique, les normes relatives aux matières fertilisantes et aux supports de culture sont rendues d’application obligatoire. L’amendement A2 à la norme NF U 42-001-1 doit par conséquent être rendu d’application obligatoire.</t>
  </si>
  <si>
    <r>
      <rPr>
        <sz val="11"/>
        <rFont val="Calibri"/>
      </rPr>
      <t>https://members.wto.org/crnattachments/2025/TBT/FRA/25_09178_00_f.pdf</t>
    </r>
  </si>
  <si>
    <t>Le code rural et de la pêche maritime (in particular Articles L. 255-1 et seq.); Standards NF U42-001-1 and NF U42-001-1/A1.</t>
  </si>
  <si>
    <t>Draft Commission Implementing Regulation laying down rules for the application of Regulation (EU) 2023/1542 of the European Parliament and of the Council laying as regards format and harmonised specifications for certain labelling requirements</t>
  </si>
  <si>
    <t>This draft Commission Implementing Regulation is setting out rules for a harmonised implementation of the labelling requirements in Articles 7 and 13 of Regulation (EU) 2023/1542. Article 7 deals with the carbon footprint label and Article 13 deals with all other generic marking and labelling requirements for batteries.  </t>
  </si>
  <si>
    <t>All categories of batteries, namely portable batteries, starting, lighting and ignition batteries (SLI batteries), light means of transport batteries (LMT batteries), electric vehicle batteries and industrial batteries, regardless of their shape, volume, weight, design, material composition, chemistry, use or purpose, including batteries that are incorporated into or added to products or that are specifically designed to be incorporated into or added to products.</t>
  </si>
  <si>
    <t>Consumer information, labelling (TBT); Protection of the environment (TBT)</t>
  </si>
  <si>
    <t>Batteries are an important source of energy and one of the key enablers for sustainable development, green mobility, clean energy and climate neutrality. In order for the EU’s product policies to contribute to these objectives, it needs to be ensured that batteries marketed and sold in the Union are sourced and manufactured in a sustainable manner. Articles 7 and 13 contribute to these objectives by ensuring that batteries are properly labelled with respect to the sustainability requirements in the EU Batteries Regulation 2023/1542.</t>
  </si>
  <si>
    <r>
      <rPr>
        <sz val="11"/>
        <rFont val="Calibri"/>
      </rPr>
      <t>https://members.wto.org/crnattachments/2025/TBT/EEC/25_09160_00_e.pdf
https://members.wto.org/crnattachments/2025/TBT/EEC/25_09160_01_e.pdf</t>
    </r>
  </si>
  <si>
    <t>-Regulation (EU) 2023/1542 of the European Parliament and of the Council of 12 July 2023 concerning batteries and waste batteries, amending Directive 2008/98/EC and Regulation (EU) 2019/1020 and repealing Directive 2006/66/EChttps://eur-lex.europa.eu/legal-content/EN/TXT/?uri=celex%3A32023R1542</t>
  </si>
  <si>
    <t>Israel</t>
  </si>
  <si>
    <t>Standards Law (Compliance with US Federal Regulations) (Amendment No. 21) 5785-2025</t>
  </si>
  <si>
    <t>The Ministry of Economy and Industry announced a new standardization reform following the Israeli Government Decision No. 3386. The reform will allow the import and production of goods in accordance with US Federal Regulations, provided the products are manufactured in Israel or the United States._x000D_
The purpose of the proposed amendment is to add an alternative route for importing and manufacturing goods subject to mandatory standards. The new route relies on US Federal Regulations, reduces regulatory requirements at the import stage, and focuses on port enforcement and market surveillance, in accordance with a specific risk management system.Main points of the legislation:Updating the Standards Law to add the relevant legislation infrastructure for the adoption of US Federal Regulations;Adding Chapter D2: Adoption of US Federal Regulations requirements; Adding Annex 8 regarding the adopted US Federal Regulations, including the adoption of 5 American regulations;Title 16 of the CFR - Commercial Practices;Title 21 of the CFR – Food and Drugs;Title 29 of the CFR - Labor;Title 49 of the CFR Transportation;Title 40 of the CFR Protection of the Environment.Adding Annex 9 (the table currently has no content)regarding secondary legislation referring to a standard, a mandatory standard, or establishing a provision that restricts the production, import, sale, or use of a product to which a mandatory standard applies.</t>
  </si>
  <si>
    <t>Products and commodities subject to Mandatory Standards</t>
  </si>
  <si>
    <t>Harmonization (TBT); Reducing trade barriers and facilitating trade (TBT); Cost saving and productivity enhancement (TBT)</t>
  </si>
  <si>
    <r>
      <rPr>
        <sz val="11"/>
        <rFont val="Calibri"/>
      </rPr>
      <t>https://members.wto.org/crnattachments/2025/TBT/ISR/25_09179_00_x.pdf
https://members.wto.org/crnattachments/2025/TBT/ISR/25_09179_01_x.pdf</t>
    </r>
  </si>
  <si>
    <t xml:space="preserve">Israel's Standards Law, 5733-1953 and all its amendments;Israel's Import and Export Decree [New Version], 5769-1979._x000D_
</t>
  </si>
  <si>
    <t>Ecuador</t>
  </si>
  <si>
    <t>Draft Measure of a General Nature No: 0111-OOP-C102-26 laying down metrological and technical requirements for specified measuring instruments, including test methods for type approval, verification and checking of specified measuring instruments: ‘material measures of length’</t>
  </si>
  <si>
    <t xml:space="preserve">The regulation lays down the metrological and technical requirements for these specified measuring instruments, including the test methods for type approval and verification of specified measuring instruments._x000D_
</t>
  </si>
  <si>
    <t>In the Czech Republic, material measures of length are specified measuring instruments that are subject to type approval and verification.(ICS codes: 17.040.01 length and angle measurement in general; 17.040.10 limit dimensions, tolerances and fits)</t>
  </si>
  <si>
    <t>17.040.01 - Linear and angular measurements in general; 17.040.10 - Limits and fits; 17 - Metrology and measurement. Physical phenomena</t>
  </si>
  <si>
    <t>Material measures of length may be placed on the market and put into service in the Czech Republic as specified measuring instruments pursuant to Act No 505/1990 on metrology, as amended. Pursuant to this Act, specified measuring instruments are instruments that are included in the list of the types of specified measuring instruments (Decree No 345/2002) and, at the same time, intended (by the manufacturer/importer) for measurements of relevance to the protection of public interests in areas of consumer protection, contractual relations, imposition of sanctions, fees, tariffs and taxes, health protection, environmental protection, occupational safety, or the protection of other public interests protected by special legislation. This is therefore a purpose similar to the one defining specified products – non-automatic measuring instruments and scales pursuant to Directives 2014/31/EU and 2014/32/EU. The requirements of this legislation do not apply to measuring instruments not placed on the market in the Czech Republic for the above purposes, defined by Act No 505/1990 on metrology, as amended._x000D_
The purpose of this notified legislation is to lay down metrological and technical requirements for these specified measuring instruments. This legislation also stipulates tests for type approval and verification of specified measuring instruments of this type.</t>
  </si>
  <si>
    <r>
      <rPr>
        <sz val="11"/>
        <rFont val="Calibri"/>
      </rPr>
      <t>https://members.wto.org/crnattachments/2025/TBT/CZE/25_09159_00_e.pdf
https://members.wto.org/crnattachments/2025/TBT/CZE/25_09159_00_x.pdf</t>
    </r>
  </si>
  <si>
    <t>Proposal for a REGULATION OF THE EUROPEAN PARLIAMENT AND OF THE COUNCIL amending Regulation (EU) 2018/848 as regards certain production, labelling and certification rules and certain rules on trade with third countries</t>
  </si>
  <si>
    <t>This Proposal for a Regulation of the European Parliament and of the Council amending Regulation (EU) 2018/848 provides clarity and certainty for businesses and consumers as regards organic products imported under the equivalence scheme, extends the equivalence recognitions of third countries to 31 December 2036 and adjusts certain production and control rules of organic production.</t>
  </si>
  <si>
    <t>organic products </t>
  </si>
  <si>
    <t>Prevention of deceptive practices and consumer protection (TBT); Protection of human health or safety (TBT); Protection of animal or plant life or health (TBT); Protection of the environment (TBT); Quality requirements (TBT)</t>
  </si>
  <si>
    <r>
      <rPr>
        <sz val="11"/>
        <rFont val="Calibri"/>
      </rPr>
      <t>https://members.wto.org/crnattachments/2025/TBT/EEC/25_09175_00_e.pdf
https://members.wto.org/crnattachments/2025/TBT/EEC/25_09175_01_e.pdf</t>
    </r>
  </si>
  <si>
    <t>-Regulation (EU) 2018/848 of the European Parliament and of the Council on organic production and labelling of organic products and repealing Council Regulation (EC) 834/2007: ELI: http://data.europa.eu/eli/reg/2018/848/oj</t>
  </si>
  <si>
    <t>United Arab Emirates</t>
  </si>
  <si>
    <t>Draft Cabinet Resolution No. ( ) of 2026 Regarding Food Reformulation</t>
  </si>
  <si>
    <t>UAE T draft Cabinet Resolution No. (xx ) of 2026 Regarding Food ReformulationThis Resolution aims to:1- Gradually reduce the content of sodium, sugar, and fats in the foods specified in Annex (1), in support of national health initiatives, enhancement of nutritional value, and reduction of obesity rates and other non-communicable diseases among the UAE population.2- Align food products with nutritional labeling requirements, Nutri-Score or Nutri-Mark.3- Align national efforts with international best practices in food safety, quality, and public health._x000D_
Scope of Application_x000D_
The provisions of this Resolution shall apply to all industrial and commercial food establishments operating in the UAE, including free zones, that produce the foods specified in Annex (1) of the resolution, as well as to imported foods falling within the targeted categories.</t>
  </si>
  <si>
    <t>Processes in the food industry (ICS code(s): 67.020); Food products in general (ICS code(s): 67.040)</t>
  </si>
  <si>
    <t>67.020 - Processes in the food industry; 67.040 - Food products in general</t>
  </si>
  <si>
    <t>Consumer information, labelling (TBT); Prevention of deceptive practices and consumer protection (TBT); Protection of human health or safety (TBT); Quality requirements (TBT); Harmonization (TBT)</t>
  </si>
  <si>
    <r>
      <rPr>
        <sz val="11"/>
        <rFont val="Calibri"/>
      </rPr>
      <t>https://members.wto.org/crnattachments/2025/TBT/ARE/25_09067_00_x.pdf</t>
    </r>
  </si>
  <si>
    <t>Australia</t>
  </si>
  <si>
    <t>Medicine labels: Proposed changes to rules for the new standards replacing TGO 91 and TGO 92</t>
  </si>
  <si>
    <t>The Therapeutic Goods Administration (TGA) is Australia's regulatory authority for therapeutic goods. We regulate therapeutic goods for safety, efficacy, performance and quality to help protect and improve the health of Australians.There are provisions under the Therapeutic Goods Act 1989 to establish quality standards for therapeutic goods.  These standards, known as Therapeutic Goods Orders (TGOs), can specify particular labelling, packaging or other requirements.  Once approved, TGOs are registered as legislative instruments on the Federal Register of Legislation in Australia.The following TGOs for labelling medicines are due to sunset (expire) on 1 October 2026:Therapeutic Goods Order No. 91 - Standard for labels of prescription and related medicines (TGO 91)Therapeutic Goods Order No. 92 - Standard for labels of non-prescription medicines (TGO 92).They apply to medicines entered in the Australian Register of Therapeutic Goods (ARTG) for supply in Australia. TGO 91 and TGO 92 set out the type of information that must be included on the label and in what circumstances, as well as general requirements, to support the safe and quality use of medicines.TGO 91 and TGO 92 are working well, but several areas for improvement have been identified. We plan to replace them with new standards before they expire. The new standards will include some changes to requirements to further support the safe use of medicines and give more clarity to medicine sponsors.The TGA is conducting a public consultation between December 2025 and February 2026 to seek feedback on proposed changes to labelling requirements for the new standards. Some key proposed changes include:Update the list of substances that must be declared on medicine labels.Require a warning on non-prescription medicines that are large oral dosage forms.Improve access to information about excipient ingredients on labels of medicines that are self-selected by consumers.Stop allowing embossing or debossing of batch numbers and expiry dates on the saleable pack unless they are also printed or clearly contrast with a dark background.Make minor changes to how active ingredients and their quantities can be displayed.</t>
  </si>
  <si>
    <t>30 - PHARMACEUTICAL PRODUCTS</t>
  </si>
  <si>
    <t>11.120.10 - Medicaments</t>
  </si>
  <si>
    <t>Consumer information, labelling (TBT); Protection of human health or safety (TBT)</t>
  </si>
  <si>
    <t>Medicine labels give health professionals and consumers important information to help them use medicines safely and correctly. If labels are hard to read or understand, medication errors are more likely.TGO 91 and TGO 92 support the safe and appropriate use of medicines by consumers and health professionals through appropriate labelling. Certain aspects of these labelling requirements need improvement to better support the safe use of medicines, or to give medicine sponsors more clarity. With TGO 91 and TGO 92 due to sunset on 1 October 2026, we have an opportunity to update and improve requirements for medicine labels.The TGA is seeking feedback to help make sure the proposed updates to labelling requirements for the new standards are clear and support medicine safety.Some key objectives of the proposals include:Align more closely with food labelling rules by updating the substances that must be declared on medicine labels. For example, we propose to require wheat to be declared.Improve information available on medicine labels to help consumers make informed choices. For example, following reports of serious choking related adverse events, we propose adding warnings about large oral dosage forms.Clarify labelling requirements for medicine sponsors.Update rules so that they are fit for purpose, reflect related policy changes since TGO 91/92 were made in 2016, and reflect technological advancements such as increased consumer use of QR codes.Reduce exemptions under Section 14 of the Therapeutic Goods Act 1989 for medicine labels by aligning requirements with accepted label practice. </t>
  </si>
  <si>
    <t>Labelling</t>
  </si>
  <si>
    <r>
      <rPr>
        <sz val="11"/>
        <rFont val="Calibri"/>
      </rPr>
      <t>https://consultations.tga.gov.au/medicines-regulation-division/proposed-changes-to-labelling-of-medicines</t>
    </r>
  </si>
  <si>
    <t>Therapeutic Goods Order No. 91 - Standard for labels of prescription and related medicinesTherapeutic Goods Order No. 92 - Standard for labels of non-prescription medicinesLabelling medicines to comply with TGO 91 and TGO 92</t>
  </si>
  <si>
    <t>Rwanda</t>
  </si>
  <si>
    <t>DRS 234-2: 2025, Non-food compounds used in food processing establishments — Requirements —Part 2 : Detergents for cleaning purposes</t>
  </si>
  <si>
    <t>This Draft Rwanda Standard specifies requirements for both acidic and alkaline detergents used for cleaning food processing equipment, machinery, piping, and other surfaces in food-processing establishments. It applies to detergents that may come into incidental contact with food and are intended for use on stainless steel and other compatible materials.</t>
  </si>
  <si>
    <t>Processes in the food industry (ICS code(s): 67.020)</t>
  </si>
  <si>
    <t>67.020 - Processes in the food industry</t>
  </si>
  <si>
    <t>Consumer information, labelling (TBT); Prevention of deceptive practices and consumer protection (TBT); Protection of human health or safety (TBT); Quality requirements (TBT); Reducing trade barriers and facilitating trade (TBT); Cost saving and productivity enhancement (TBT)</t>
  </si>
  <si>
    <r>
      <rPr>
        <sz val="11"/>
        <rFont val="Calibri"/>
      </rPr>
      <t>https://members.wto.org/crnattachments/2025/TBT/RWA/25_09069_00_e.pdf</t>
    </r>
  </si>
  <si>
    <t>RS ISO 4316, Surface active agents — Determination of pH of aqueous solution — Potentiometric methodRS ISO 684, Analysis of soaps — Determination of total free alkaliISO 4314, Surface active agents — Determination of free alkalinity or free acidity — Titrimetric methodRS EAS 814, Determination of the biodegradability of surfactantsAOAC 999.11, Lead, Cadmium, Copper, Iron and zinc in foods. Atomic absorption spectrophotometry after dry ashingEAS 847-16, Cosmetics — Analytical methods — Part 16: Determination of lead, mercury and arsenic contentRS CAC/RCP 1, Code of practice — General Principles of Food HygieneRS ISO 4833-1, Microbiology of the food chain — Horizontal method for the enumeration of microorganisms — Part 1: Colony count at 30 degrees C by the pour plate technique</t>
  </si>
  <si>
    <t>China</t>
  </si>
  <si>
    <t>National Standard of the P.R.C., Fire safety signs - Part 1: Signs</t>
  </si>
  <si>
    <t>This document specifies the signs used in fire safety._x000D_
This document applies to all places where fire safety signs need to be installed.</t>
  </si>
  <si>
    <t>Fire safety signs (HS code(s): 8310); (ICS code(s): 13.220.01)</t>
  </si>
  <si>
    <t>8310 - Sign-plates, name-plates, address-plates and similar plates, numbers, letters and other symbols, of base metal, excluding those of heading 94.05.</t>
  </si>
  <si>
    <t>13.220.01 - Protection against fire in general</t>
  </si>
  <si>
    <r>
      <rPr>
        <sz val="11"/>
        <rFont val="Calibri"/>
      </rPr>
      <t>https://members.wto.org/crnattachments/2025/TBT/CHN/25_09094_00_x.pdf</t>
    </r>
  </si>
  <si>
    <t>India</t>
  </si>
  <si>
    <t>DraftFood Safety and Standards (Packaging) Amendment Regulations, 20</t>
  </si>
  <si>
    <t>TheDraftFood Safety and Standards (Packaging) Amendment Regulations, 2025 is related to prohibition/restriction on use of Poly- and perfluoroalkyl substances (PFAs) in food contact materials. Further, Food contact materials manufactured with polycarbonate and epoxy resins shall be free from Bisphenol A (BPA) and its derivatives.</t>
  </si>
  <si>
    <t>Food Products</t>
  </si>
  <si>
    <t>67.250 - Materials and articles in contact with foodstuffs</t>
  </si>
  <si>
    <t>Food Safety and Standards Authority of India in the draft regulations proposes to prohibit/restrict the use of Poly- and perfluoroalkyl substances (PFAs) in food contact materials. Further, Food contact materials manufactured with polycarbonate and epoxy resins shall be free from Bisphenol A (BPA) and its derivatives; Protection of human health or safety.</t>
  </si>
  <si>
    <r>
      <rPr>
        <sz val="11"/>
        <rFont val="Calibri"/>
      </rPr>
      <t>https://members.wto.org/crnattachments/2025/TBT/IND/25_09064_00_e.pdf</t>
    </r>
  </si>
  <si>
    <t>Draft for comments available in Hindi and English, at: https://fssai.gov.in/upload/uploadfiles/files/Draft%20FSS_Packaging_Amendment%20regulations2025.pdfBasic document to which proposal refers, is available at: https://fssai.gov.in/upload/uploadfiles/files/Compendium_Packaging_V_%2002-04-2025.pdf</t>
  </si>
  <si>
    <t>Korea, Republic of</t>
  </si>
  <si>
    <t>Draft amendment of technical regulations for radio equipments for simple radio stations, space stations, earth stations, radio wave detection and other radio equipment</t>
  </si>
  <si>
    <t>1) Specification of technical conditions for Internet of Things(IoT) terminals in public  safety networks2) Specification of Drone detection radar definition, frequency band, and modulation method technical conditions3) Limited permission to use analog radios in the frequency band 335.4 MHz ~ 470 MHz</t>
  </si>
  <si>
    <t>Internet of Things(IoT) terminals for public safety networks, drone detection radar, analog radio</t>
  </si>
  <si>
    <t>Prevention of deceptive practices and consumer protection (TBT); Protection of human health or safety (TBT)</t>
  </si>
  <si>
    <t>1) Expanding the use of Internet of Things(IoT) terminals to prevent disasters and accidents2) Increasing drone detection radar frequency utilization efficiency3) Prevention of human safety accidents and industrial accidents caused by digital radio communication delays   (Limited permission in cases where there are safety issues, such as the use of cranes in shipyards)</t>
  </si>
  <si>
    <r>
      <rPr>
        <sz val="11"/>
        <rFont val="Calibri"/>
      </rPr>
      <t>https://members.wto.org/crnattachments/2025/TBT/KOR/25_09144_00_x.pdf</t>
    </r>
  </si>
  <si>
    <t>RRA Public Notice No. 2025-10</t>
  </si>
  <si>
    <t>National Standard of the P.R.C., Water mist extinguishing systems and components</t>
  </si>
  <si>
    <t>This document specifies the classification and models, basic parameters, requirements, inspection rules, markings, and user manuals of water mist extinguishing systems and components (gas container assemblies, water cylinder assemblies, gas check valve, pressure relief device, connecting pipe, manifold, reducing pressure device, zone control valve, pump sets unit, pressure monitoring device, signal feedback device, system control cabinet (panel), water mist nozzle), and describes the corresponding test methods._x000D_
This document applies to the design, manufacturing, and inspection of water mist extinguishing systems.</t>
  </si>
  <si>
    <t>Water mist extinguishing systems and components (HS code(s): 842410); (ICS code(s): 13.220.10)</t>
  </si>
  <si>
    <t>842410 - Fire extinguishers, whether or not charged</t>
  </si>
  <si>
    <t>13.220.10 - Fire-fighting</t>
  </si>
  <si>
    <r>
      <rPr>
        <sz val="11"/>
        <rFont val="Calibri"/>
      </rPr>
      <t>https://members.wto.org/crnattachments/2025/TBT/CHN/25_09092_00_x.pdf</t>
    </r>
  </si>
  <si>
    <t>DRS 621: 2025, Pizza—Specification</t>
  </si>
  <si>
    <t>This Draft Rwanda Standard specifies requirements, sampling and test methods for pizza intended for human consumption.</t>
  </si>
  <si>
    <r>
      <rPr>
        <sz val="11"/>
        <rFont val="Calibri"/>
      </rPr>
      <t>https://members.wto.org/crnattachments/2025/TBT/RWA/25_09073_00_e.pdf</t>
    </r>
  </si>
  <si>
    <t>AOAC 2013.06, Arsenic, Cadmium, Mercury, and Lead in FoodsAOAC 986.18, Deoxynivalenol in wheat. Gas chromatographic methodAOAC 999.11, Lead, Cadmium, Copper, Iron and zinc in foods. Atomic absorption spectrophotometry after dry ashingEAS 900, Cereals, pulses and their products —SamplingEAS 901, Cereals, pulses and their products — Test methodsISO 11290-1, Microbiology of the food chain — Horizontal method for the detection and enumeration of Listeria monocytogenes and of Listeria spp. Part 1: Detection methodRS CXC 1, General principles of food hygieneRS CXS 192, General standard for foods additivesRS EAS 12, Potable water — SpecificationRS EAS 35, Fortified edible salt — SpecificationRS EAS 38, Labelling of pre-packaged foods — General requirementsRS EAS 803, Nutrition labelling ― RequirementsRS EAS 804, Claims on foods — General requirementsRS EAS 805, Use of nutrition and health claims —RequirementsRS EAS 993, Baking powder — SpecificationRS EAS 997, Baker’s yeast — SpecificationRS ISO 16050, Food stuffs — Determination of aflatoxin B1, B2, G1 and G2 in cereals, nuts and derived products- High- performance liquid chromatographic methodRS ISO 16649-2, Microbiology of food and animal feeding stuffs – Horizontal method for the enumeration of ß-glucuronidase-positive Escherichia coli — Part 2: Colony-count technique at 44 °C using 5-bromo-4-chloro-3-indolyl ß-D-glucuronideRS ISO 21527-2, Microbiology of food and animal feeding stuffs - Horizontal method for the enumeration of yeasts and moulds - Part 2: Colony count technique in products with water activity less than or equal to 0.95RS ISO 4833-1, Microbiology of the food chain — Horizontal method for the enumeration of microorganisms Part 1: Colony count at 30 °C by the pour plate techniqueRS ISO 6579-1, Microbiology of the food chain – Horizontal method for the detection, enumeration and serotyping of Salmonella – Part 1: Detection of salmonella spp.RS ISO 6888-1, Microbiology of food and animal feeding stuffs- Horizontal method for the enumeration of coagulase-positive staphylococci (Staphylococcus aureus and other species) - Part 1: Technique using Baird-Parker agar medium</t>
  </si>
  <si>
    <t>National Standard of the P.R.C., Safety technical specification for portable power bank</t>
  </si>
  <si>
    <t>This document specifies the safety requirements for power banks, describes the corresponding test methods._x000D_
This document applies to power banks with a rated input voltage of 220 V (AC) or not exceeding 250 V (DC), and an output voltage of either DC or AC.</t>
  </si>
  <si>
    <t>Portable power bank (HS code(s): 850760); (ICS code(s): 35.180)</t>
  </si>
  <si>
    <t>850760 - Lithium-ion accumulators (excl. spent)</t>
  </si>
  <si>
    <t>35.180 - IT terminal and other peripheral equipment</t>
  </si>
  <si>
    <r>
      <rPr>
        <sz val="11"/>
        <rFont val="Calibri"/>
      </rPr>
      <t>https://members.wto.org/crnattachments/2025/TBT/CHN/25_09082_00_x.pdf</t>
    </r>
  </si>
  <si>
    <t>National Standard of the P.R.C., Image-Based Fire Detectors</t>
  </si>
  <si>
    <t>This document specifies the terminology for image-based fire detectors, specifies their classification, requirements, inspection rules, and markings, and describes the corresponding test methods._x000D_
This document applies to the design, manufacture, and inspection of image-based fire detectors used in and around industrial and civil buildings.</t>
  </si>
  <si>
    <t>Image-based fire detectors (HS code(s): 853110); (ICS code(s): 13.220.20)</t>
  </si>
  <si>
    <t>853110 - Burglar or fire alarms and similar apparatus</t>
  </si>
  <si>
    <t>13.220.20 - Fire protection</t>
  </si>
  <si>
    <t>Prevention of deceptive practices and consumer protection (TBT); Protection of human health or safety (TBT); Quality requirements (TBT)</t>
  </si>
  <si>
    <r>
      <rPr>
        <sz val="11"/>
        <rFont val="Calibri"/>
      </rPr>
      <t>https://members.wto.org/crnattachments/2025/TBT/CHN/25_09093_00_x.pdf</t>
    </r>
  </si>
  <si>
    <t>Amendment of  Technical Regulations for Seven Electrical Appliance (KC 60335-2-2, KC 60335-2-12, KC 60335-2-30, KC 60335-2-32, KC 60081, KC 60969, KC 61347-2-3)</t>
  </si>
  <si>
    <t>1.Amendment of Technical Regulations for Household and similar electrical appliances – Safety, Part 2-2: Particular requirements for vacuum cleaners and water-suction cleaning appliances (KC 60335-2-2) _x000D_
Particular requirements for vacuum cleaners and water-suction cleaning appliances (KC 60335-2-2) will be harmonized with relevant international standards (IEC 60335-2-2). The main modification is as below.- To add test methods and clarify the condition of test (Clause 11, 15, 19, 21 and etc.)- To add normative references (Clause 2)- To add terms and definition (Clause 3)2. Amendment of Technical Regulations for Household and similar electrical appliances – Safety, Part 2-12: Particular requirements for warming plates and similar appliances (KC 60335-2-12)Particular requirements for warming plates and similar appliances (KC 60335-2-12) will be harmonized with relevant international standards (IEC 60335-2-12). The main modification is as below.- To add test methods and clarify the condition of test (Clause 7, 11, 15, 21 and etc.)- To add normative references (Clause 2)- To add terms and definition (Clause 3)3. Amendment of Technical Regulations for Household and similar electrical appliances – Safety, Part 2-30: Particular requirements for room heaters (KC 60335-2-30) Particular requirements for room heaters (KC 60335-2-30) will be harmonized with relevant international standards(IEC 60335-2-30). The main modification is as below.- To add test methods and clarify the condition of test(Clause 7, 11, 19, 21 and etc.)- To add normative references(Clause 2)- To add terms and definition(Clause 3)4. Amendment of Technical Regulations for Household and similar electrical appliances – Safety, Part 2-32: Particular requirements for massage appliances (KC 60335-2-32) Particular requirements for massage appliances (KC 60335-2-32) will be harmonized with relevant international standards(IEC 60335-2-32). The main modification is as below.- To add test methods and clarify the condition of test(Clause 8, 11, 20, 21 and etc.)- To add normative references(Clause 2)- To add terms and definition(Clause 3)5. Amendment of Technical Regulations for Double-capped fluorescent lamps – Performance specifications (KC 60081)Technical Regulations for Double-capped fluorescent lamps (KC 60081) will be harmonized with relevant international standards (IEC 60081). The main modification is as below.- To add test methods and clarify the condition of test (Clause 1, Annex B,C,E and etc.)- To add terms and definition (Clause 3, 6)6. Amendment of Technical Regulations for Self-ballasted compact fluorescent lamps for general lighting services –Performance requirements (KC 60969)Performance requirements for Self-ballasted compact fluorescent lamps (KC 60969) will be harmonized with relevant international standards (IEC 60969). The main modification is as below.- To add test methods and clarify the condition of test (Clause 4,5,6 and etc.)- To add terms and definition (Clause 3)7. Amendment of Technical Regulations for amp control gear Part 2-3: Particular requirements for a.c. and/or d.c. supplied electronic control gear for fluorescent lamps (KC 61347-2-3) Technical Regulations for Lamp control gear (KC 61347-2-3) will be harmonized with relevant international standards(IEC 61347-2-3). The main modification is as below.- To add test methods and clarify the condition of test (Clause 15, 16, 17, Annex L and etc.)</t>
  </si>
  <si>
    <t>Vacuum cleaners and water-suction cleaning appliances, Warming plates, Room heaters, Massage appliances, Double-capped fluorescent lamps, Self-ballasted compact fluorescent lamps, Lamp control gear</t>
  </si>
  <si>
    <t>Protection of human health or safety (TBT); Harmonization (TBT)</t>
  </si>
  <si>
    <r>
      <rPr>
        <sz val="11"/>
        <rFont val="Calibri"/>
      </rPr>
      <t>https://members.wto.org/crnattachments/2025/TBT/KOR/25_09143_00_x.pdf
https://members.wto.org/crnattachments/2025/TBT/KOR/25_09143_01_x.pdf
https://members.wto.org/crnattachments/2025/TBT/KOR/25_09143_02_x.pdf
https://members.wto.org/crnattachments/2025/TBT/KOR/25_09143_03_x.pdf
https://members.wto.org/crnattachments/2025/TBT/KOR/25_09143_04_x.pdf
https://members.wto.org/crnattachments/2025/TBT/KOR/25_09143_05_x.pdf
https://members.wto.org/crnattachments/2025/TBT/KOR/25_09143_06_x.pdf</t>
    </r>
  </si>
  <si>
    <t> KATS Public Notification No.2025-005, IEC 60335-2-2(Ed 7.0 2019-05): Household and similar electrical appliances – Safety – Part 2-2: Particular requirements for vacuum cleaners and water-suction cleaning appliances, IEC 60335-2-12(Ed 5.2 2017-10): Household and similar electrical appliances – Safety – Part 2-12: Particular requirements warming plates and similar appliances, IEC 60335-2-30(Ed 5.1 2016-11): Household and similar electrical appliances – Safety – Part 2-30: Particular requirements for room heaters, IEC 60335-2-32(Ed 5.0 2019-09): Household and similar electrical appliances – Safety – Part 2-32: Particular requirements for massage appliances, IEC 60081 (Ed 5.6 2017-08): Double-capped fluorescent lamps – Performance specifications, IEC 60969 (Ed 7.0 2016-10): Self-ballasted compact fluorescent lamps for general lighting services –Performance requirements, IEC 61347-2-3 (Ed 2.1 2016-07): amp control gear Part 2-3: Particular requirements for a.c. and/or d.c. supplied electronic control gear for fluorescent lamps</t>
  </si>
  <si>
    <t>National Standard of the P.R.C., Safety of lithium ion cells and batteries used in electronic and electrical equipment — Part 4: toys</t>
  </si>
  <si>
    <t>This document specifies the safety requirements and test methods for lithium-ion cells and batteries used in toys._x000D_
This document applies to lithium-ion cells and batteries for toys with a maximum output voltage not exceeding 24 volts direct current (DC), as well as to lithium-ion cells and batteries used in similar products for children and infants.</t>
  </si>
  <si>
    <t>Cells and batteries used in toys (HS code(s): 850650; 850760); (ICS code(s): 29.220.99)</t>
  </si>
  <si>
    <t>850760 - Lithium-ion accumulators (excl. spent); 850650 - Lithium cells and batteries (excl. spent)</t>
  </si>
  <si>
    <t>29.220.99 - Other cells and batteries</t>
  </si>
  <si>
    <r>
      <rPr>
        <sz val="11"/>
        <rFont val="Calibri"/>
      </rPr>
      <t>https://members.wto.org/crnattachments/2025/TBT/CHN/25_09081_00_x.pdf</t>
    </r>
  </si>
  <si>
    <t>DraftFood Safety and Standards (Alcoholic Beverages) Amendment Regulations, 2025</t>
  </si>
  <si>
    <t>TheDraftFood Safety and Standards (Alcoholic Beverages) Amendment Regulations, 2025 is related to specification of tolerance level for Brut in Sparkling Wines; mandatory labelling of approximate number of standard drinks in the package of Alcoholic Beverages.</t>
  </si>
  <si>
    <t>220410 - Sparkling wine of fresh grapes</t>
  </si>
  <si>
    <t>Food Safety and Standards Authority of India in the draft regulations proposes to specify the tolerance level for sugar content in Brut under Sparkling Wines, mandatory statement on the label regarding the approximate number of standard drinks in the package of Alcoholic Beverages; Consumer information; labelling</t>
  </si>
  <si>
    <t>Food standards; Labelling</t>
  </si>
  <si>
    <r>
      <rPr>
        <sz val="11"/>
        <rFont val="Calibri"/>
      </rPr>
      <t>https://members.wto.org/crnattachments/2025/TBT/IND/25_09062_00_e.pdf</t>
    </r>
  </si>
  <si>
    <t>DRS 90-2: 2025, Polishes — Specification — Part 2: Shoe cream type</t>
  </si>
  <si>
    <t>This Final Draft Rwanda Standard describes the requirements, sampling and test methods for wax- emulsion type shoe cream suitable for general application to leather footwear.</t>
  </si>
  <si>
    <t>Products of the chemical industry in general (ICS code(s): 71.100.01)</t>
  </si>
  <si>
    <t>71.100.01 - Products of the chemical industry in general</t>
  </si>
  <si>
    <t>Consumer information, labelling (TBT); Prevention of deceptive practices and consumer protection (TBT); Protection of human health or safety (TBT); Protection of the environment (TBT); Quality requirements (TBT); Reducing trade barriers and facilitating trade (TBT); Cost saving and productivity enhancement (TBT)</t>
  </si>
  <si>
    <r>
      <rPr>
        <sz val="11"/>
        <rFont val="Calibri"/>
      </rPr>
      <t>https://members.wto.org/crnattachments/2025/TBT/RWA/25_09068_00_e.pdf</t>
    </r>
  </si>
  <si>
    <t>RS EAS 462, Shoe polish wax solvent paste type — Specification.</t>
  </si>
  <si>
    <t>Draft amendment of the technical requirements for the measurement of the specific absorption rate of human exposure</t>
  </si>
  <si>
    <t>This regulation specifies the method for measuring the specific absorption rate (SAR) of human exposure to radio frequency fields from hand-held and body-mounted wireless communication devices.This regulation specifies the grace period for the enforcement of the applicable regulation.</t>
  </si>
  <si>
    <t>Hand-held and body-mounted wireless communication devices</t>
  </si>
  <si>
    <t>Eliminate redundancy in the method for measuring the specific absorption rate (SAR) and ensure electromagnetic health and safety.Respond to conformity assessments in manufacturers and test laboratories, and reliably enforce the applicable regulation.</t>
  </si>
  <si>
    <r>
      <rPr>
        <sz val="11"/>
        <rFont val="Calibri"/>
      </rPr>
      <t>https://members.wto.org/crnattachments/2025/TBT/KOR/25_09146_00_x.pdf</t>
    </r>
  </si>
  <si>
    <t>RRA Public Notice No. 2025-44</t>
  </si>
  <si>
    <t>National Standard of the P.R.C., Safety rules for lifting appliances—Part 6:Cable cranes</t>
  </si>
  <si>
    <t>This document specifies the basic safety requirements for the design, manufacturing, installation, modification, maintenance, use, discard, inspection, and other aspects of cable cranes._x000D_
This document applies to cable cranes as defined in GB/T 20776.</t>
  </si>
  <si>
    <t>Cable cranes (HS code(s): 8426); (ICS code(s): 53.020.20)</t>
  </si>
  <si>
    <t>8426 - Ships' derricks; cranes, incl. cable cranes (excl. wheel-mounted cranes and vehicle cranes for railways); mobile lifting frames, straddle carriers and works trucks fitted with a crane</t>
  </si>
  <si>
    <t>53.020.20 - Cranes</t>
  </si>
  <si>
    <t>Protection of human health or safety (TBT); Quality requirements (TBT)</t>
  </si>
  <si>
    <r>
      <rPr>
        <sz val="11"/>
        <rFont val="Calibri"/>
      </rPr>
      <t>https://members.wto.org/crnattachments/2025/TBT/CHN/25_09088_00_x.pdf
https://members.wto.org/crnattachments/2025/TBT/CHN/25_09088_01_x.pdf</t>
    </r>
  </si>
  <si>
    <t>GB/T 20776—2023 Classification for lifting appliances</t>
  </si>
  <si>
    <t>National Standard of the P.R.C., Safety requirements for photovoltaic modules</t>
  </si>
  <si>
    <t>This document specifies the general requirements, electrical safety, fire safety, and mechanical safety requirements for photovoltaic modules, and describes the corresponding test methods. _x000D_
This document applies to photovoltaic modules for long-term operation under outdoor climatic conditions._x000D_
This document does not apply to concentrated photovoltaic modules. Other types of photovoltaic modules may use this document as a reference.</t>
  </si>
  <si>
    <t>Solar photovoltaic module (HS code(s): 854143); (ICS code(s): 27.160)</t>
  </si>
  <si>
    <t>854143 - Photovoltaic cells assembled in modules or made up into panels</t>
  </si>
  <si>
    <t>27.160 - Solar energy engineering</t>
  </si>
  <si>
    <r>
      <rPr>
        <sz val="11"/>
        <rFont val="Calibri"/>
      </rPr>
      <t>https://members.wto.org/crnattachments/2025/TBT/CHN/25_09091_00_x.pdf</t>
    </r>
  </si>
  <si>
    <t>Draft amendment to the “Designation of Daily Use Consumer Chemical Products subject to Safety Verification, and Safety and Labeling Standards Thereof”</t>
  </si>
  <si>
    <t>Major Contents of the Amendment- Deletion and revision of daily use consumer chemical products subject to safety verification as regulatory measures for biocidal products are changed.- Tightened and improved safety and labelling standards for daily use consumer chemical products subject to safety verification.</t>
  </si>
  <si>
    <t>Daily Use Consumer Chemical Products subject to Safety Verification* These products are designated and publicly notified by the Minister of Climate, Energy and Environment as deemed to be risky from a risk assessment conducted in accordance with the Consumer Chemical Products and Biocides Safety Control Act.</t>
  </si>
  <si>
    <t>71.100 - Products of the chemical industry</t>
  </si>
  <si>
    <r>
      <rPr>
        <sz val="11"/>
        <rFont val="Calibri"/>
      </rPr>
      <t>https://members.wto.org/crnattachments/2025/TBT/KOR/25_09138_00_x.pdf
https://members.wto.org/crnattachments/2025/TBT/KOR/25_09138_01_x.pdf</t>
    </r>
  </si>
  <si>
    <t>MCEE Notice No. 2025-180 (December 15, 2025)</t>
  </si>
  <si>
    <t>DRS 620: 2025, Samosa—Specification</t>
  </si>
  <si>
    <t>This Draft Rwanda Standard specifies requirements, sampling and test methods for samosa intended for human consumption._x000D_
This standard does not apply to uncooked samosa.</t>
  </si>
  <si>
    <r>
      <rPr>
        <sz val="11"/>
        <rFont val="Calibri"/>
      </rPr>
      <t>https://members.wto.org/crnattachments/2025/TBT/RWA/25_09071_00_e.pdf</t>
    </r>
  </si>
  <si>
    <t>DECREE of … amending Decree No 376/2016 on dual-use items in the nuclear area</t>
  </si>
  <si>
    <t>The draft Decree generally responds to changes introduced by the amendment to the Atomic Act (Act No 83/2025) in the area of non-proliferation of nuclear weapons, in particular closer specification of reporting of activities related to nuclear material and selected items and transfer of nuclear items. The draft thus takes into account amendments to the Act eliminating some of the original obligations in the area of monitoring the movement of dual-use items. In the case of dual-use items in the nuclear area, notification of transfer is no longer required by the Act (§ 11 in conjunction with § 18 of the Act). The draft clarifies and streamlines the list of specific movements of dual-use items in the nuclear area. Another objective of the proposed amendment is to adapt the list of dual-use items in the nuclear area to the newly updated versions of international standards adopted within the international Nuclear Suppliers Group, of which the Czech Republic is a member. These standards (Nuclear Suppliers Group Guidelines) are an essential practical instrument in the area of nuclear non-proliferation where the latest knowledge is taken into account. The draft decree is fully in line with international treaties regulating the area of dual-use items in the nuclear area that have been concluded so far. The draft responds to the updated modification of international standards based on the regime of relevant international treaties, in the field of regulation of the management of dual-use items in the nuclear area.The current Decree No 376/2016 contains the following references to standards and recommendations_x000D_
Annex 1 and the explanatory notes to the Annex:_x000D_
ISO 230/2 (1988) Acceptance code for machine tools_x000D_
ISO 841 Industrial automation systems and integration — Numerical control of machines — Coordinate system and motion nomenclature_x000D_
ISO 10360-2(2009) Geometrical product specifications_x000D_
ASTM B330_x000D_
ISO 2806 - 1980: Industrial automation systems - Numerical control of machines_x000D_
ISO 2382: Information technology_x000D_
ANSI B-89.1.12_x000D_
_x000D_
The notified draft Decree contains the following references to standards and recommendations:_x000D_
Annex 1 and the explanatory notes to the Annex:_x000D_
ISO 230-2:2014 Test code for machine tools_x000D_
ISO 841:2001 Industrial automation systems and integration — Numerical control of machines — Coordinate system and motion nomenclature_x000D_
ISO 10360-2:2009 Geometrical product specifications_x000D_
ASTM B330_x000D_
ISO 2806:1994 Industrial automation systems - Numerical control of machines_x000D_
ISO 2382:2015 Information technology_x000D_
ANSI B-89.1.12</t>
  </si>
  <si>
    <t xml:space="preserve">Dual-use items in the nuclear area(ICS code: 27.120.99 other standards related to nuclear energy)_x000D_
</t>
  </si>
  <si>
    <t>27 - Energy and heat transfer engineering</t>
  </si>
  <si>
    <t>National security requirements (TBT)</t>
  </si>
  <si>
    <t>Decree No 376/2016 on dual-use items in the nuclear area regulates:_x000D_
a) the list of nuclear items that are dual-use items in the nuclear area;_x000D_
b) content requirements for documentation for import or export of dual-use items;_x000D_
c) the content of the end-use declaration for dual-use items when exported;_x000D_
d) the specimen of the end-user statement for dual-use items upon import;_x000D_
e) the scope of registered data on dual-use items and how it is retained, and deadlines for providing data to the State Office for Nuclear Safety; and_x000D_
f) the essentials of a declaration on the end use of a nuclear item that is a dual-use item._x000D_
The primary purpose of the amendment to this Decree is to follow up on the amendment to Act No 83/2025, where the draft takes into account the elimination of some of the original obligations in the area of monitoring the movement of dual-use items in the form of transfers. In the case of dual-use items in the nuclear area, notification of transfer is no longer required by law (§ 11 in conjunction with § 18 of Act No 263/2016). There is also harmonisation of the explicit data requirements in the declaration of end-use of the dual-use item, where the text in § 1 did not correspond to the text in the form contained in Annex 2 to the Decree and, at the same time, the text of the Decree needs to be adapted to the changed regime in the Act. At the same time, the list of dual-use items in the nuclear area needs to be adapted in the context of new legislation to newly updated versions of international standards adopted within the framework of the Nuclear Suppliers Group, of which the Czech Republic is a member. This group of the multilateral export control regime has established sets of guidelines (standards). These standards (Nuclear Suppliers Group Guidelines) are an essential practical instrument in the area of nuclear non-proliferation where the latest knowledge is taken into account.</t>
  </si>
  <si>
    <r>
      <rPr>
        <sz val="11"/>
        <rFont val="Calibri"/>
      </rPr>
      <t>https://members.wto.org/crnattachments/2025/TBT/CZE/25_09087_00_x.pdf
https://members.wto.org/crnattachments/2025/TBT/CZE/25_09087_00_e.pdf</t>
    </r>
  </si>
  <si>
    <t>Basic legislation - Act No 263/2016, Decree No 376/2016</t>
  </si>
  <si>
    <t>National Standard of the P.R.C., Safety requirements for resistance welding machine</t>
  </si>
  <si>
    <t>This document applies to equipment for resistance welding and allied processes and includes single and multiple welding stations which may be manually or automatically loaded and/or started._x000D_
This document also applies to stationary and portable equipment.  _x000D_
This document specifies the eletrical safety requirements for resistance welding machine in design, manufacture, and installation. It does not cover all non-electrical safety requirements (e.g. noise, vibration)._x000D_
This document does not include electromagnetic compatibility (EMC) requirements, which are specified in GB/T 31251.2-2014._x000D_
To comply with this document, all safety risks associated with resistance welding machine during loading, feeding, operating and unloading the equipment, where applicable, shell be assessed and the requirements of related standards shell be observed.</t>
  </si>
  <si>
    <t>Resistance welding machine and resistance welding machine controller (HS code(s): 851529); (ICS code(s): 25.160.30)</t>
  </si>
  <si>
    <t>851529 - Machines for resistance welding of metals, neither fully nor partly automatic</t>
  </si>
  <si>
    <t>25.160.30 - Welding equipment</t>
  </si>
  <si>
    <r>
      <rPr>
        <sz val="11"/>
        <rFont val="Calibri"/>
      </rPr>
      <t>https://members.wto.org/crnattachments/2025/TBT/CHN/25_09085_00_x.pdf
https://members.wto.org/crnattachments/2025/TBT/CHN/25_09085_01_x.pdf</t>
    </r>
  </si>
  <si>
    <t>GB/T 31251.2-2014 Resistance welding equipment—Part 2:Electromagnetic compatibility(EMC) requirements</t>
  </si>
  <si>
    <t>DRS 50-9: 2025, Cheese — Specification Part 9: Goat cheese</t>
  </si>
  <si>
    <t>This Draft Rwanda Standard specifies requirements, sampling and test methods for goat cheese intended for human consumption or for further processing._x000D_
This Standard applies to goat cheese made from pasteurized goat's milk.</t>
  </si>
  <si>
    <t>Cheese (ICS code(s): 67.100.30)</t>
  </si>
  <si>
    <t>67.100.30 - Cheese</t>
  </si>
  <si>
    <r>
      <rPr>
        <sz val="11"/>
        <rFont val="Calibri"/>
      </rPr>
      <t>https://members.wto.org/crnattachments/2025/TBT/RWA/25_09060_00_e.pdf</t>
    </r>
  </si>
  <si>
    <t>AOAC 926.08, Loss on drying (moisture) in cheese. Method IAOAC 942.17, Arsenic in food. Molybdenum blue methodAOAC 962.14, Beta-lactam Antibiotics in milk. Bacillus subtilis qualitative field disk assayAOAC 999.10, Determination of Lead, Cadmium, Copper, Iron, and Zinc in foods, Atomic Absorption Spectrophotometry after dry ashingRS CXC 1, Code of practice — General Principles for food hygieneRS CXC 57, Code of hygienic practice for milk and milk productsRS CXS 192 General standard for food additivesRS EAS 35, Fortified edible salt — SpecificationRS EAS 38, Labelling of pre-packaged foods — General requirementsRS ISO 707, Milk and milk products — Guidance on samplingRS ISO 1735, Cheese and processed cheese products — Determination of fat content — Gravimetric method (Reference method)RS ISO 4832, Microbiology of food and animal feeding stuffs — Horizontal method for the enumeration of coliforms — Colony-count techniqueRS ISO 5534, Cheese and processed cheese — Determination of the total solids content (Reference method)RS ISO 5538, Milk and milk products — Sampling inspection by attributesRS ISO 5546, Caseins and caseinates — Determination of pH (Reference method)RS ISO 5738, Milk and milk products — Determination of copper content — Photometric method (Reference method)RS ISO 5943, Cheese and processed cheese products — Determination of chloride content — Potentiometric titration methodRS ISO 6579-1, Microbiology of the food chain — Horizontal method for the detection, enumeration and serotyping of Salmonella — Part 1: Detection of Salmonella sppRS ISO 6732, Milk and milk products — Determination of iron content — Spectrometric method (Reference method)RS ISO 6733, Milk and milk products — Determination of lead content — Graphite furnace atomic absorption spectrometric methodRS ISO 8197, Milk and milk products — Sampling inspection by variablesRS ISO 11290-2, Microbiology of the food chain — Horizontal method for the detection and enumeration of Listeria monocytogenes and of Listeria spp. — Part 2: Enumeration methodRS ISO 14501, Milk and milk powder — Determination of aflatoxin M1 content — Clean-up by immunoaffinity chromatography and determination by high-performance liquid chromatographyRS ISO 16649-2, Microbiology of food and animal feeding stuffs — Horizontal method for the enumeration of -glucuronidase-positive Escherichia coli — Part 2: Colony-count technique at 44 °C using 5-bromo-4-chloro-3-indolyl -D-glucuronide</t>
  </si>
  <si>
    <t>DRS 622: 2025, Poultry transport — Code of practice</t>
  </si>
  <si>
    <t>This Working Draft provides the guidance for the transportation of poultry from the hatchery to the farms, and from their living area to other accommodation or to slaughter facilities.</t>
  </si>
  <si>
    <t>Poultry and eggs (ICS code(s): 67.120.20)</t>
  </si>
  <si>
    <t>67.120.20 - Poultry and eggs</t>
  </si>
  <si>
    <r>
      <rPr>
        <sz val="11"/>
        <rFont val="Calibri"/>
      </rPr>
      <t>https://members.wto.org/crnattachments/2025/TBT/RWA/25_09074_00_e.pdf</t>
    </r>
  </si>
  <si>
    <t>National Standard of the P.R.C., Domestic gas cooking appliances</t>
  </si>
  <si>
    <t>This document specifies the terms and definitions, product classification, requirements, test methods, marking, and packaging for domestic gas cooking appliances._x000D_
This document applies to domestic gas cooking appliances using town gas, as well as domestic gas-electric combined stove using both town gas and electrical energy, including:_x000D_
a) gas stove with every single burner of nominal heat load≤5.23 kW ;_x000D_
b) gas oven and gas roaster with nominal heat load≤5.82 kW ;_x000D_
c) freestanding gascooker and independent hotplate and grill with nominal heat load meeting the requirements of a), b) ;_x000D_
d) gas rice cooker with the maximum rice capacity≤4L per time and nominal heat load≤4.19kW;_x000D_
e) gas-electric combined stove with nominal heat load meeting the requirements of a), b) ,d) and the total nominal input power≤5.00 kW_x000D_
f) Integration cooking appliances with nominal heat load meeting the requirements of a), e)_x000D_
g) household outdoor gas barbecue with LPG storage tank of maximum volume ≤15kg and the total heat load≤35 kW.</t>
  </si>
  <si>
    <t>Domestic gas cooking appliances using town gas, as well as domestic gas-electric combined cooking appliances using both town gas and electrical energy (HS code(s): 7321); (ICS code(s): 97.040.20)</t>
  </si>
  <si>
    <t>7321 - Stoves, ranges, grates, cookers, incl. those with subsidiary boilers for central heating, barbecues, braziers, gas rings, plate warmers and similar non-electric domestic appliances, and parts thereof of iron or steel (excl. boilers and radiators for central heating, geysers and hot water cylinders)</t>
  </si>
  <si>
    <t>97.040.20 - Cooking ranges, working tables, ovens and similar appliances</t>
  </si>
  <si>
    <t>Prevention of deceptive practices and consumer protection (TBT); Protection of human health or safety (TBT); Protection of the environment (TBT); Quality requirements (TBT)</t>
  </si>
  <si>
    <r>
      <rPr>
        <sz val="11"/>
        <rFont val="Calibri"/>
      </rPr>
      <t>https://members.wto.org/crnattachments/2025/TBT/CHN/25_09089_00_x.pdf</t>
    </r>
  </si>
  <si>
    <t>National Standard of the P.R.C., Requirement for nameplate labeling of photovoltaic modules</t>
  </si>
  <si>
    <t>This document specifies the basic requirements and labeling requirements for photovoltaic module nameplates._x000D_
This document applies to the nameplate labeling of crystalline silicon photovoltaic modules and thin-film photovoltaic modules intended for long-term outdoor operation. Other types of photovoltaic modules may use this document as a reference.</t>
  </si>
  <si>
    <r>
      <rPr>
        <sz val="11"/>
        <rFont val="Calibri"/>
      </rPr>
      <t>https://members.wto.org/crnattachments/2025/TBT/CHN/25_09090_00_x.pdf</t>
    </r>
  </si>
  <si>
    <t>DRS 623: 2025, Production and handling of sweet potato root — Code of practice</t>
  </si>
  <si>
    <t>This Draft Rwanda Standard provides recommended practices for the production, storage, packaging and transportation of sweet potato roots intended for human consumption.</t>
  </si>
  <si>
    <t>071420 - Sweet potatoes, fresh, chilled, frozen or dried, whether or not sliced or in the form of pellets</t>
  </si>
  <si>
    <r>
      <rPr>
        <sz val="11"/>
        <rFont val="Calibri"/>
      </rPr>
      <t>https://members.wto.org/crnattachments/2025/TBT/RWA/25_09075_00_e.pdf</t>
    </r>
  </si>
  <si>
    <t>CAC/RCP 53, Code of hygienic practice for fresh fruits and vegetablesEAS 38, Labelling of pre-packaged foods — General requirements</t>
  </si>
  <si>
    <t>Chile</t>
  </si>
  <si>
    <t>Propuesta de reemplazo de la Resolución Exenta N°636 de 2014 del Ministerio de Salud que establece las dosis máximas de irradiación de alimentos según el Artículo N°175 del Reglamento Sanitario de los Alimentos, Decreto Supremo N°977/96 del Ministerio de Salud.</t>
  </si>
  <si>
    <t>The notified proposed regulations expand and provide greater details about the classes of food that can be irradiated, as well as the associated technological purposes, including a clearer and more comprehensive table of maximum doses. Article 175.3 of the Food Health Regulations provides that the purpose of the process and the average dose of irradiation that the respective food may receive, according to the authorized purpose, shall be established by resolution of the Ministry of Health.</t>
  </si>
  <si>
    <t>Alimentos para consumo humano</t>
  </si>
  <si>
    <r>
      <rPr>
        <sz val="11"/>
        <rFont val="Calibri"/>
      </rPr>
      <t>https://members.wto.org/crnattachments/2025/TBT/CHL/25_09021_00_s.pdf</t>
    </r>
  </si>
  <si>
    <t>Reglamento Sanitario de los Alimentos (RSA), Decreto Supremo N° 977/1996, del Ministerio de Salud.G/TBT/N/CHL/766- 2 -</t>
  </si>
  <si>
    <t>A draft  revision of safety verification criteria of electric personal mobility</t>
  </si>
  <si>
    <t>Establishing safety requirements (related maximum speed etc.) for electric personal mobility</t>
  </si>
  <si>
    <t>Electric personal mobility</t>
  </si>
  <si>
    <t>43.120 - Electric road vehicles</t>
  </si>
  <si>
    <t>Protection of consumer safety (Article 2 and Article 15 of Electrical appliances and consumer products safety control act)</t>
  </si>
  <si>
    <r>
      <rPr>
        <sz val="11"/>
        <rFont val="Calibri"/>
      </rPr>
      <t>https://members.wto.org/crnattachments/2025/TBT/KOR/25_09035_00_x.pdf
https://members.wto.org/crnattachments/2025/TBT/KOR/25_09035_01_x.pdf</t>
    </r>
  </si>
  <si>
    <t>KATS Public Notice No. 2025-0335</t>
  </si>
  <si>
    <t>Revision of the Order for Enforcement of the Act on the Regulation of Manufacture and Evaluation of Chemical Substances</t>
  </si>
  <si>
    <t>Based on Article 17 and 22 of the Act on the Regulation of Manufacture and Evaluation of Chemical Substances (hereinafter referred to as the “Act”), the following will be designated as Class I Specified Chemical Substances which need authorization to be manufactured or imported.Chlorpyrifos, Chlorinated paraffins with carbon chain lengths in the range C14–17 and chlorination levels at or exceeding 45 per cent chlorine by weight , Long-chain perfluorocarboxylic acids, their salts and related compounds (those with carbon chain lengths in the range C9–21).Based on Article 24 of the Act, the following will be designated as products prohibited from being imported when these chemical substances are used in them.The following products in which chlorpyrifos is used 1. Wood insecticidesThe following products in which chlorinated paraffins with carbon chain lengths in the range C14–17 and chlorination levels at or exceeding 45 per cent chlorine by weight are used 1. Plasticizers for resin2. Prepared additives for flame-retardant treatment for textiles, resin and rubber3. Lubricating, cutting, and hydraulic oils4. Paints5. Adhesives and sealing filler6. Water-repellent and fabric protection agentsThe following products in which long-chain perfluorocarboxylic acids, their salts and related compounds (those with carbon chain lengths in the range C9–21) are used 1. Professional-use photographic films2. Lubricating oils3. Paints4. Water-repellent and oil-repellent5. Adhesives and sealing filler6. Fire extinguishers, fire-extinguishing agents, and fire-extinguishing foam7. Waxes8. Water-repellent textiles and oil-repellent textiles9. Water-repellent clothes and oil-repellent clothes10. Water-repellent floor coverings and oil-repellent floor coverings</t>
  </si>
  <si>
    <t>The following chemical substances・Chlorpyrifos・Chlorinated paraffins with carbon chain lengths in the range C14–17 and chlorination levels at or exceeding 45 per cent chlorine by weight・Long-chain perfluorocarboxylic acids, their salts and related compounds (those with carbon chain lengths in the range C9–21)The following products in which chlorpyrifos is used 1. Wood insecticidesThe following products in which chlorinated paraffins with carbon chain lengths in the range C14–17 and chlorination levels at or exceeding 45 per cent chlorine by weight are used 1. Plasticizers for resin2. Prepared additives for flame-retardant treatment for textiles, resin and rubber3. Lubricating, cutting, and hydraulic oils4. Paints5. Adhesives and sealing filler6. Water repellent and fabric protection agentsThe following products in which long-chain perfluorocarboxylic acids, their salts and related compounds (those with carbon chain lengths in the range C9–21) are used 1. Professional-use photographic films2. Lubricating oils3. Paints4. Water repellents and oil repellents5. Adhesives and sealing filler6. Fire extinguishers, fire-extinguishing agents, and fire-extinguishing foam7. Waxes8. Water-repellent textiles and oil-repellent textiles9. Water-repellent clothes and oil-repellent clothes10. Water-repellent floor coverings and oil-repellent floor coverings</t>
  </si>
  <si>
    <t>59.080 - Products of the textile industry; 65.100.10 - Insecticides; 71.100 - Products of the chemical industry; 75.100 - Lubricants, industrial oils and related products; 75.140 - Waxes, bituminous materials and other petroleum products; 83.180 - Adhesives; 87.060 - Paint ingredients</t>
  </si>
  <si>
    <t>Protection of human health or safety (TBT); Protection of animal or plant life or health (TBT); Protection of the environment (TBT)</t>
  </si>
  <si>
    <r>
      <rPr>
        <sz val="11"/>
        <rFont val="Calibri"/>
      </rPr>
      <t>https://members.wto.org/crnattachments/2025/TBT/JPN/25_09051_00_e.pdf</t>
    </r>
  </si>
  <si>
    <t> - Act on the Regulation of Manufacture and Evaluation of Chemical Substances (Act No. 117 of October 16, 1973)https://www.japaneselawtranslation.go.jp/en/laws/view/3350- Order for Enforcement of the Act on the Regulation of Manufacture and Evaluation of Chemical Substances (Cabinet Order No. 202 of June 7, 1974)https://www.japaneselawtranslation.go.jp/en/laws/view/4668</t>
  </si>
  <si>
    <t>Draft amendment to the “Korean Quasi-Drug Codex"</t>
  </si>
  <si>
    <t>The Ministry of Food and Drug Safety (MFDS) is amending the “Korean Quasi-Drug Codex” as follows:A. Addition of standards and test methods for particle filtration efficiency test of KF80 masks (Annex 2 of the Draft)B. Addition of the names of reagents used in contrast agent test for pack gauze (Annex 2 of the Draft)C. Establishment of a quantitative determination method for L-Menthol and DL-Menthol (Annex 5 of the Draft)</t>
  </si>
  <si>
    <t>Quasi-drug</t>
  </si>
  <si>
    <t>11.120 - Pharmaceutics</t>
  </si>
  <si>
    <t>Quality requirements (TBT)</t>
  </si>
  <si>
    <t>Adoption of Domestic Law</t>
  </si>
  <si>
    <r>
      <rPr>
        <sz val="11"/>
        <rFont val="Calibri"/>
      </rPr>
      <t>https://members.wto.org/crnattachments/2025/TBT/KOR/25_09037_00_x.pdf</t>
    </r>
  </si>
  <si>
    <t>MFDS NOTIFICATION No. 2025-495, 3 December 2025</t>
  </si>
  <si>
    <t>Regulations Amending the Precursor Control Regulations (Increased Regulatory Oversight) (20 pages, in English and French, Canada Gazette website) Order Amending Schedule IX to the Controlled Drugs and Substances Act (2 pages, in English and French) </t>
  </si>
  <si>
    <t>The purpose of this notification is to let members know that Health Canada published final amendments to the Precursor Control Regulations (PCR) and to Schedule IX of the Controlled Drugs and Substances Act (CDSA) on December 17, 2025. These amendments will increase regulatory oversight of precursor chemicals and designated devices and also increase Health Canada's regulatory flexibility and agility.</t>
  </si>
  <si>
    <t>Precursor chemicals and certain equipment (i.e. pill presses and encapsulators) that are controlled in Canada because they can be used in illegal drug production. </t>
  </si>
  <si>
    <t>11.040 - Medical equipment; 71.100 - Products of the chemical industry</t>
  </si>
  <si>
    <t>Canada’s opioid overdose crisis remains a significant and complex public health and public safety issue in Canada that impacts individuals, families and communities. Most of the overdose deaths in Canada involve illegally produced fentanyl. Canadian law enforcement agencies have noticed an increase in the domestic production of illegal fentanyl and fentanyl analogues in clandestine laboratories by organized crime groups as well as the illegal importation and diversion of chemical ingredients (precursors) and drug manufacturing equipment (designated devices) used to support illegal drug production.In response, Canadian law and border enforcement agencies have targeted precursors and designated devices entering Canada. To support these efforts, the Government of Canada has made targeted amendments to the PCR and to Schedule IX to the CDSA that will increase regulatory oversight of precursors and designated devices.  These amendments are designed to balance public safety with trade facilitation and are not expected to create unnecessary barriers to legitimate importation or exportation. Under the CDSA, it remains prohibited to import a designated device into Canada without prior registration with Health Canada. The new amendments expand import registration requirements to include certain component parts (i.e. punches, moulds and dies) suitable for use in a designated device. As with current practice, importers must present proof of registration at the time of importation.  </t>
  </si>
  <si>
    <r>
      <rPr>
        <sz val="11"/>
        <rFont val="Calibri"/>
      </rPr>
      <t xml:space="preserve">https://gazette.gc.ca/rp-pr/p2/2025/2025-12-17/html/sor-dors260-eng.html 
https://gazette.gc.ca/rp-pr/p2/2025/2025-12-17/html/sor-dors261-eng.html 
</t>
    </r>
  </si>
  <si>
    <t>Notice of intent: Proposal to amend the regulations for precursors and designated devices under the Controlled Drugs and Substances Acthttps://gazette.gc.ca/rp-pr/p1/2025/2025-02-01/html/notice-avis-eng.html#ne7(available in English and French)Regulations Amending the Precursor Control Regulations (Increased Regulatory Oversight) : https://gazette.gc.ca/rp-pr/p1/2025/2025-06-28/html/reg2-eng.html, (available in English and French) Order Amending Schedule IX to the Controlled Drugs and Substances Act : https://gazette.gc.ca/rp-pr/p1/2025/2025-06-28/html/reg3-eng.html, (available in English and French) </t>
  </si>
  <si>
    <t>A draft  revision of safety verification criteria of bicycles</t>
  </si>
  <si>
    <t>Establishing safety requirements(fatigue test with horizontal forces etc.) for bicycles</t>
  </si>
  <si>
    <t>Bicycles</t>
  </si>
  <si>
    <t>43.150 - Cycles</t>
  </si>
  <si>
    <r>
      <rPr>
        <sz val="11"/>
        <rFont val="Calibri"/>
      </rPr>
      <t>https://members.wto.org/crnattachments/2025/TBT/KOR/25_09036_00_x.pdf
https://members.wto.org/crnattachments/2025/TBT/KOR/25_09036_01_x.pdf
https://members.wto.org/crnattachments/2025/TBT/KOR/25_09036_02_x.pdf</t>
    </r>
  </si>
  <si>
    <t>KATS Public Notice No. 2025-0334 </t>
  </si>
  <si>
    <t>Viet Nam</t>
  </si>
  <si>
    <t>Draft National Technical Regulation for food cassava starch (QCVN xx:2025/BCT)</t>
  </si>
  <si>
    <t>This draft technical regulation defines the limits for physical, chemical, safety indicators and management requirements, applicable to dry cassava starch used in food.  Dry cassava starch is defined as the starch product obtained from cassava roots, cassava chips or cassava flour of the species Manihot esculenta Crantz. This technical regulation does not apply to modified cassava starch and cassava flour.This draft technical regulation  applies to organizations and individuals involved in the  production, trading, and importation cassava flour products in Viet Nam and related organizations and individuals.With regard to management requirements, the labeling and self-declaration of cassava starch products intended for use in food use shall comply with current regulations. Product labeling shall be carried out in accordance with Government Decree No. 43/2017/NĐ-CP dated April 14, 2017 on goods labeling; Decree No. 111/2021/NĐ-CP dated December 9, 2021 amending and supplementing certain provisions of Decree No. 43/2017/NĐ-CP; and other relevant legal documents. Prior to being placed on the market, cassava starch products for food use—whether imported, produced, or traded domestically—must be self-declared in conformity with the requirements of this Technical Regulation. The dossier and procedures for self-declaration shall comply with Articles 4 and 5 of Government Decree No. 15/2018/NĐ-CP dated February 02, 2018 detailing the implementation of several provisions of the Law on Food Safety, based on adherence to the principles of food safety management stipulated in Article 3 of the same Decree.</t>
  </si>
  <si>
    <t>Manioc starch (HS code(s): 110814); Starch and derived products (ICS code(s): 67.180.20)</t>
  </si>
  <si>
    <t>110814 - Manioc starch</t>
  </si>
  <si>
    <t>67.180.20 - Starch and derived products</t>
  </si>
  <si>
    <t>Protection of human health or safety (TBT); Quality requirements (TBT); Other (TBT)</t>
  </si>
  <si>
    <t>Effective quality managementDevelopment of cassava starch production in Vietnam</t>
  </si>
  <si>
    <r>
      <rPr>
        <sz val="11"/>
        <rFont val="Calibri"/>
      </rPr>
      <t>https://members.wto.org/crnattachments/2025/TBT/VNM/25_09030_00_x.pdf</t>
    </r>
  </si>
  <si>
    <t>Explanatory Report on the Draft National Technical Regulation for food cassava starch</t>
  </si>
  <si>
    <t>Saudi Arabia, Kingdom of</t>
  </si>
  <si>
    <t>Soft candy, Hard Candy and Jelly Candy</t>
  </si>
  <si>
    <t>This draft technical regulation applies to all types of dry (hard), jelly (gelatinous), and soft confectionery prepared for direct consumption. </t>
  </si>
  <si>
    <t>Cereals, pulses and derived products (ICS code(s): 67.060)</t>
  </si>
  <si>
    <t>67.060 - Cereals, pulses and derived products</t>
  </si>
  <si>
    <r>
      <rPr>
        <sz val="11"/>
        <rFont val="Calibri"/>
      </rPr>
      <t>https://members.wto.org/crnattachments/2025/TBT/SAU/25_09010_00_x.pdf</t>
    </r>
  </si>
  <si>
    <t>cxs 1</t>
  </si>
  <si>
    <t>Tanzania</t>
  </si>
  <si>
    <t>CDC 15 (3748) DTZS, Automotive biodiesel fuel – Specification, Third Edition</t>
  </si>
  <si>
    <t>This Draft Tanzania Standard specifies requirements, sampling, and test methods for pure biodiesel (B100) used as automotive diesel fuel for diesel engines at 100% concentration. At 100% concentration, it is applicable to fuel for use in diesel vehicles designed or subsequently adapted to run on 100% biodiesel. The product can also be used for blending with diesel fuel at a recommended level, e.g., B6…B20.</t>
  </si>
  <si>
    <t>Biodiesel and mixtures thereof, not containing or containing less than 70 % by weight of petroleum oils or oils obtained from bituminous minerals. (HS code(s): 3826); Liquid fuels (ICS code(s): 75.160.20)</t>
  </si>
  <si>
    <t>3826 - Biodiesel and mixtures thereof, not containing or containing less than 70 % by weight of petroleum oils or oils obtained from bituminous minerals.</t>
  </si>
  <si>
    <t>75.160.20 - Liquid fuels</t>
  </si>
  <si>
    <t>Consumer information, labelling (TBT); Prevention of deceptive practices and consumer protection (TBT); Quality requirements (TBT); Reducing trade barriers and facilitating trade (TBT)</t>
  </si>
  <si>
    <r>
      <rPr>
        <sz val="11"/>
        <rFont val="Calibri"/>
      </rPr>
      <t>https://members.wto.org/crnattachments/2025/TBT/TZA/25_09007_00_e.pdf</t>
    </r>
  </si>
  <si>
    <t>EN 116, Diesel and domestic heating fuels – Determination of cold filter plugging point EN12662, Liquid petroleum products – Determination of contamination in middle distillates ASTM D5453 Standard Test Method for Determination of Total Sulfur in Light Hydrocarbons, Spark Ignition Engine Fuel, Diesel Engine Fuel, and Engine Oil by Ultraviolet Fluorescence TZS 1557, Fat and oil derivatives – Fatty acid methyl esters (FAME) – Determination of ester and linolenic acid methyl ester contents TZS 1558, Fat and oil derivatives – Fatty acid methyl esters (FAME) – Determination of free and total glycerol and mono-, di-and triglyceride content (Reference method) TZS 1560, Fat and oil derivatives – Fatty acid methyl esters (FAME) – Determination of free glycerol content TZS 1561, Fat and oil derivatives – Fatty acid methyl esters (FAME) – Determination of phosphorus content by inductively coupled plasma (IPC) emission spectrometry TZS 1563, Fat and oil derivatives – Fatty acid methyl esters (FAME) – Determination of potassium content by atomic absorption spectrometry TZS 1564, Fat and oil derivatives – Fatty acid methyl esters (FAME) – Determination of methanol content TZS 1565, Fat and oil derivatives – Fatty acid methyl esters (FAME) – Determination of iodine value ISO 2160, Petroleum products – Corrosiveness to copper – Copper strip test ISO 3104, Petroleum products – Transparent and opaque liquids – Determination of Kinematic viscosity and calculation of dynamic viscosity TZS 664/ISO 3170Petroleum products – Petroleum liquids – Manual sampling TZS 668-1/ISO 1998 –1 Petroleum industry — Terminology, Part 1: Raw materials and products ISO 3171, Petroleum products – Automatic pipeline sampling ISO 3675, Crude petroleum and liquid petroleum products – Laboratory determination of density or relative density – Hydrometer method ISO 3679, Petroleum product – Determination of flash point – Rapid equilibrium closed cup method ASTMD 1160 Standard Test Method for Distillation of Petroleum Products at Reduced PressureISO 3987, Petroleum products – Lubricating oils and additives – Determination of sulphated ash ISO 4259, Petroleum products – Determination and application of precision data in relation to methods of test SO 5165, Petroleum products – diesel fuel – Determination of the ignition quality of fuels – Cetane engine method ISO 10370, Petroleum products – Determination of Carbon residual – Micro method ISO 12185, Crude petroleum and petroleum products – Determination of density – Oscillating U-tube method ISO 12937, Petroleum products – Determination of water – Coulometric Karl Fisher titration method ASTM D4530 Standard Test Method for Determination of Carbon Residue (Micro Method) ISO 13759, Petroleum products – Determination of Alkyl nitrate in diesel fuels – Spectrometric method ISO 20846, Petroleum products – Determination of sulphur content of automotive fuels – Ultraviolet fluorescence method ISO 20884, Petroleum products – Petroleum products – Determination of sulphur content of automotive fuels – Wavelength-dispersive X-ray fluorescence spectrometry EN 14331 Liquid petroleum products - Separation and characterisation of fatty acid methyl esters (FAME) from middle distillates - Liquid chromatography (LC)/gas chromatography (GC) method TZS 644/ISO 3170 Petroleum liquids — Manual sampling EN 14103 Fat and oil derivatives - Fatty Acid Methyl Esters (FAME) - Determination of ester and linolenic acid methyl ester contents ASTM D445 Standard Test Method for Kinematic Viscosity of Transparent and Opaque Liquids (and Calculation of Dynamic Viscosity) ASTM D93 Standard Test Methods for Flash Point by Pensky-Martens Closed Cup Tester ASTM D613 Standard Test Method for Cetane Number of Diesel Fuel Oil ISO 4264 Petroleum products — Calculation of cetane index of middle-distillate fuels by the four variable equation ASTM D976 Standard Test Method for Calculated Cetane Index of Distillate Fuels ASTM D874 Standard Test Method for Sulfated Ash from Lubricating Oils and Additives ASTM D2709 Standard Test Method for Water and Sediment in Middle Distillate Fuels by Centrifuge ASTM D130 Test Method for Corrosiveness to Copper from Petroleum Products by Copper Strip Test ISO 7536, Petroleum products — Determination of oxidation stability of gasoline — Induction period method EN 14111 Fat and oil derivatives - Fatty Acid Methyl Esters (FAME) - Determination of iodine value EN 14110 Fat and oil derivatives - Fatty Acid Methyl Esters - Determination of methanol content EN 14105 Fat and oil derivatives - Fatty Acid Methyl Esters (FAME) - Determination of free and total glycerol and mono-, di-, triglyceride contents EN 14106 Fat and oil derivatives - Fatty Acid Methyl Esters (FAME) - Determination of free glycerol content EN 14108 Fat and oil derivatives - Fatty Acid Methyl Esters (FAME) - Determination of sodium content by atomic absorption spectrometryEN 14109 Fat and oil derivatives - Fatty Acid Methyl Esters (FAME) - Determination of potassium content by atomic absorption spectrometry EN 14107 Fat and oil derivatives - Fatty Acid Methyl Esters (FAME) - Determination of phosphorus content by inductively coupled plasma (ICP) emission spectrometry ASTM D2500 Standard Test Method for Cloud Point of Petroleum Products and Liquid FuelsSANS 1935:2011 Automotive biodiesel fuel; published by the South Africa Bureau of Standards (SANS); ASTM D 6751-20, Standard specification for biodiesel fuel blend stock (B100) for middle distillate fuels</t>
  </si>
  <si>
    <t>Bahrain, Kingdom of</t>
  </si>
  <si>
    <t>Yemen</t>
  </si>
  <si>
    <t>Cakes </t>
  </si>
  <si>
    <t>This draft technical regulation applies to all types of Cakes prepared for direct consumption. </t>
  </si>
  <si>
    <r>
      <rPr>
        <sz val="11"/>
        <rFont val="Calibri"/>
      </rPr>
      <t>https://members.wto.org/crnattachments/2025/TBT/SAU/25_09011_00_x.pdf</t>
    </r>
  </si>
  <si>
    <t>CXS 170</t>
  </si>
  <si>
    <t>Kuwait, the State of</t>
  </si>
  <si>
    <t>Amendment on the Technical Regulation (GSO 1817:2022)  for Canned Tuna and Canned Bonitos</t>
  </si>
  <si>
    <t>Amendment on the Technical Regulation (GSO 1817:2022) for Canned Tuna and Canned Bonitos:   Delete Item No. 10.4 (it is not allowed to add vegetable proteins and their concentrates) and add item (When vegetable protein or their concentrates are added to the product, the product name shall be as follows: “Tuna with added vegetable protein,” provided that the source of the protein is mentioned in the ingredients in item No. 8.</t>
  </si>
  <si>
    <t>Canned Tuna and Canned Bonitos, ICS: 67.120.30.</t>
  </si>
  <si>
    <t>67.120.30 - Fish and fishery products</t>
  </si>
  <si>
    <r>
      <rPr>
        <sz val="11"/>
        <rFont val="Calibri"/>
      </rPr>
      <t>https://members.wto.org/crnattachments/2025/TBT/OMN/25_09006_00_e.pdf
https://members.wto.org/crnattachments/2025/TBT/OMN/25_09006_00_x.pdf</t>
    </r>
  </si>
  <si>
    <t>CXS 70 -1981 Standard for Canned Tuna and Bonito”. </t>
  </si>
  <si>
    <t>CDC 15 (3747) DTZS, Aviation turbine fuel (Jet A-1) — Specification, Third Edition</t>
  </si>
  <si>
    <t>This Draft Tanzania Standard specifies requirements of the Jet A-1 type of aviation turbine fuel which is a special kerosene cut.</t>
  </si>
  <si>
    <t>Medium oils and preparations, of petroleum or bituminous minerals, not containing biodiesel, n.e.s. (HS code(s): 271019); Liquid fuels (ICS code(s): 75.160.20)</t>
  </si>
  <si>
    <t>271019 - Medium oils and preparations, of petroleum or bituminous minerals, not containing biodiesel, n.e.s.</t>
  </si>
  <si>
    <r>
      <rPr>
        <sz val="11"/>
        <rFont val="Calibri"/>
      </rPr>
      <t>https://members.wto.org/crnattachments/2025/TBT/TZA/25_09005_00_e.pdf</t>
    </r>
  </si>
  <si>
    <t>TZS 668-1/ISO 1998 –1 Petroleum industry — Terminology, Part 1: Raw materials and productsTZS 666: 2017 Aviation turbine fuel (Jet A-1) — SpecificationD1655 − 24b Standard Specification for Aviation Turbine Fuels1Aviation Fuel Quality Requirements for Jointly Operated Systems (AFQRJOS) issued by Joint Inspection Group (JIG).</t>
  </si>
  <si>
    <t>Oman</t>
  </si>
  <si>
    <t>The Global Harmonized system (GHS) in Gulf Cooperation council (GCC) countries</t>
  </si>
  <si>
    <t>This gulf technical regulation is concerned to all substances and mixtures supplied, used and/or manufactured in Gulf Standardization Organization (GSO) Member Countries, except when other (GSO) Member Countries legislation lays down more specific rules on classification and labelling. This technical regulation shall not apply to:       - radioactive substances and mixtures        -non-isolated intermediates        -substances and mixtures for scientific research and development        -   Substances and mixtures in the form of consumer products such as pharmaceuticals  for medical and veterinary use, cosmetics, detergents, and air fresheners packaged and prepared for individual or household consumption, as well as food products that may contain pesticide residues; however, Safety Data Sheets (SDSs) may be provided for these products on a voluntary basis.This Technical regulation does not include the establishment of test methods or promotion of further testing on chemicals.The Kingdom of Saudi Arabia is exempt from the application of this technical regulation due to the existence of a national regulation that conflicts with its application as a technical regulation.</t>
  </si>
  <si>
    <t>This GSO technical regulation aims to ensure the safe production, transport, handling, use and disposal of hazardous materials in the line with GHS requirements.(ICS: 71.100)</t>
  </si>
  <si>
    <t>71 - Chemical technology</t>
  </si>
  <si>
    <t>Safety and consumer protection; Protection of human health or safety</t>
  </si>
  <si>
    <r>
      <rPr>
        <sz val="11"/>
        <rFont val="Calibri"/>
      </rPr>
      <t>https://members.wto.org/crnattachments/2025/TBT/OMN/25_09008_00_e.pdf
https://members.wto.org/crnattachments/2025/TBT/OMN/25_09008_00_x.pdf</t>
    </r>
  </si>
  <si>
    <t>-GSO 2654: 2021"The Global Harmonized system (GHS) in Gulf Cooperation council (GCC) countries"- The first draft of "The Global Harmonized system (GHS) in Gulf Cooperation council (GCC) countries"- United Nation. Globally Harmonized System of Classification and Labelling of Chemicals (GHS). Tenth revised edition. 2023.</t>
  </si>
  <si>
    <t>Qatar</t>
  </si>
  <si>
    <t>Amendment to the Enforcement Order of Industrial Safety and Health Act and related ordinances about the chemical substances subject to labelling and notice through SDS, etc.</t>
  </si>
  <si>
    <t>The Enforcement Order of Industrial Safety and Health Act and related ordinances are to be partially amended to place obligations on the business operators relating to the chemical substances subject to labelling and notice through SDS, etc.</t>
  </si>
  <si>
    <t>Chemical substances listed in Appendix, and preparations containing them</t>
  </si>
  <si>
    <t>In order to prevent health impairment of employees due to harmful chemical substances.</t>
  </si>
  <si>
    <r>
      <rPr>
        <sz val="11"/>
        <rFont val="Calibri"/>
      </rPr>
      <t>https://members.wto.org/crnattachments/2025/TBT/JPN/25_09020_00_e.pdf
https://members.wto.org/crnattachments/2025/TBT/JPN/25_09020_01_e.pdf</t>
    </r>
  </si>
  <si>
    <t>The Industrial Safety and Health Act. These amendments are to be published in "KAMPO" (Official Government Gazette) when adopted.</t>
  </si>
  <si>
    <t>Uganda</t>
  </si>
  <si>
    <t>DUS 2688:2025, Biogas systems — Institutional cooking and non-gasification, First Edition</t>
  </si>
  <si>
    <t>This document applies for biogas production systems by anaerobic digestion, biogas conditioning, biogas upgrading and biogas utilization from a safety, environmental, performance and functionality perspective, during the design, manufacturing, installation, construction, testing, commissioning, acceptance, operation, regular inspection and maintenance phases. This standards cover institutional biogas systems with capacity range of 10kW/day – 20kW/day._x000D_
The following topics are excluded from this document:_x000D_
— boilers, burners, furnaces and lighting in case these are not specifically applied for locally produced biogas;_x000D_
— gas fuelled engines for vehicles and ships;_x000D_
— the public gas grid;_x000D_
— specifications to determine biomethane quality;_x000D_
— transportation of compressed or liquefied biogas;_x000D_
— transportation of biomass or digestate;_x000D_
— assessment and determination whether biomass is sourced sustainably or not.</t>
  </si>
  <si>
    <t>Coal gas, water gas, producer gas and similar gases, other than petroleum gases and other gaseous hydrocarbons. (HS code(s): 2705); Biological sources and alternative sources of energy (ICS code(s): 27.190)</t>
  </si>
  <si>
    <t>2705 - Coal gas, water gas, producer gas and similar gases, other than petroleum gases and other gaseous hydrocarbons.</t>
  </si>
  <si>
    <t>27.190 - Biological sources and alternative sources of energy</t>
  </si>
  <si>
    <t>Consumer information, labelling (TBT); Prevention of deceptive practices and consumer protection (TBT); Protection of human health or safety (TBT); Protection of the environment (TBT); Quality requirements (TBT); Harmonization (TBT); Reducing trade barriers and facilitating trade (TBT); Cost saving and productivity enhancement (TBT)</t>
  </si>
  <si>
    <r>
      <rPr>
        <sz val="11"/>
        <rFont val="Calibri"/>
      </rPr>
      <t>https://members.wto.org/crnattachments/2025/TBT/UGA/25_08985_00_e.pdf</t>
    </r>
  </si>
  <si>
    <t>ISO 20675, Biogas — Biogas production, conditioning, upgrading and utilization — Terms, definitions and classification schemeISO 22580, Flares for combustion of biogasIEC 60079-10-1, Explosive atmospheres — Part 10-1: Classification of areas — Explosive gas atmospheresIEC 62305-2, Protection against lightning — Part 2: Risk managementIEC 60364, Low-voltage electrical installationsISO 24252:2021,Biogas systems-Non household and non-gasification</t>
  </si>
  <si>
    <t>Malaysia</t>
  </si>
  <si>
    <t>Draft amendments to regulations 274 to 279, deletion of regulations 280 and 281, insertion of three new regulations i.e., regulations 276a, 279a and 279b and insertion of a new Twentieth AA Schedule to The Food Regulations 1985 [P.U.(A) 437/1985</t>
  </si>
  <si>
    <t>The proposed amendments to the Food Regulations 1985 [P.U.(A) 437/1985] involve the following:regulation 274 is to amend the definition by deleting the phrase “the properly fermented, dried” and to insert the word “the”;regulation 275 is to amend the name of the regulation and its definition:_x000D_
a) by deleting the word “or cracked cocoa” in the name of the regulation_x000D_
b) by substituting the phrase “Cocoa nib or cracked cocoa shall be the roasted cocoa bean freed from its shell or husk, with or without the germ.” with “Cocoa nib shall be the product prepared by removing the shell from cleaned cocoa beans.”regulation 276 is to amend the definition, composition requirements and the use of food additives on cocoa mass, cocoa paste or cocoa liquor:_x000D_
(a) by deleting the word “cocoa slab” in the name of the regulation and the definition;_x000D_
(b) by deleting the phrase “It shall contain not less than 48 per cent of cocoa fat.” in the definition;_x000D_
(c) by substituting the existing composition requirements of cocoa mass, cocoa paste or cocoa liquor with “Cocoa mass, cocoa paste or cocoa liquor shall contain-      (i) not more than 1.75 per cent of cocoa shell calculated on an alkali free basis; and _x000D_
     (ii) 47 per cent to 60 per cent mass per mass of cocoa butter.”; and_x000D_
(d) by inserting a new subregulation (3) after subregulation (2)(b) as “Cocoa mass, cocoa paste and cocoa liquor may contain permitted flavouring substances except those flavours that imitate chocolate or milk flavours.”;    4. regulation 276A is to insert new regulation by inserting the definition and composition requirements on cocoa cake;   5. regulation 277 is to amend the definition, composition requirements and the use of food additives on cocoa butter: _x000D_
       (a) by substituting the word “paste” with “mass” in the definition;_x000D_
       (b) by substituting the existing composition requirements of cocoa butter with “Cocoa butter shall contain–            (i) not more than 1.75 per cent mass per mass of free fatty acid as oleic acid; and            (ii) not more than 0.7 per cent mass per mass of unsaponifiable matter except in the case of press cocoa butter which shall contain not more than 0.35 per cent_x000D_
            mass per mass of unsaponifiable matter.”; and       (c) by deleting subregulation 277(3);    6. regulation 278 is to amend the definition, composition requirements and the use of food additives on cocoa powder:        (a) by deleting the words “or cocoa” and “or soluble cocoa” in the name of the regulation and the definition;        (b) by substituting the existing definition of cocoa powder with “Cocoa powder shall be the product obtained from cocoa cake which transformed into powder.”;        (c) by substituting the existing composition requirements of cocoa powder with “Cocoa powder shall contain —              (i) not less than 20 per cent mass per mass of cocoa butter;              (ii)   not more than 7 per cent mass per mass of moisture content; and              (iii)  not more than 1.75 per cent of cocoa shell calculated on an alkali free basis.”;        (d) by substituting the existing use of food additives on cocoa powder with “Cocoa powder may contain permitted flavouring substances except those flavours _x000D_
         that imitate chocolate or milk flavours.”; and        (e) by inserting a new subregulation (4) after subregulation (3) as “Notwithstanding paragraph (2)(a) —              (i) fat-reduced cocoa powder shall contain not less than 10 per cent and not more than 20 per cent of cocoa butter; and              (ii) highly fat-reduced cocoa powder shall contain less than 10 per cent of cocoa butter.”;     7. regulation 279 is to amend the definition, composition requirements and the use of food additives on chocolate:        (a) by substituting the existing definition of chocolate with “Chocolate shall be the product prepared from cocoa materials and may be combined with milk _x000D_
         products, sugars with or without other permitted sweetening substances.”;        (b) by substituting the existing composition requirements of chocolate with “For the purpose of subregulation (1), chocolate is classified into several types and _x000D_
         shall comply with the requirements as specified under Twentieth AA Schedule.”;         (c) by substituting the existing use of food additives on chocolate with “Chocolate may contain –               (i) permitted flavouring except those flavours that imitate chocolate or milk flavours;               (ii) any other food, excluding added flour, starch and animal fats other than milk fat, not more than 40 per cent of the total weight of the finished product; and               (iii)  vegetable fats other than cocoa butter and the addition shall contain not more than 5 per cent of the finished product, after deduction of the total weight                 of any other added food, without reducing the cocoa materials.”;          (d) by inserting a new subregulation (4) after subregulation (3)(c) as “Notwithstanding paragraph (3)(b), chocolate a la taza and chocolate familiar a la taza may _x000D_
          contain added flour and starch.”;     8. regulation 279A is to insert new regulation by inserting the definition, composition requirements and labelling requirements on compound chocolate;     9. regulation 279B is to insert new regulation by inserting the definition, composition requirements, the use of food additives and labelling requirements on cocoa       or chocolate premix;     10.  regulation 280 and regulation 281 is to delete the entire regulations following the amendments of regulation 279; and     11. Twentieth AA Schedule is to insert new schedule which prescribe chocolate types and its compositional requirements.</t>
  </si>
  <si>
    <t>HS Code 18.01: Cocoa beans, whole or broken, raw or roasted.HS Code 18.03: Cocoa paste, whether or not defatted.HS Code 18.04: Cocoa butter, fat and oil.HS Code 18.05: Cocoa powder, not containing added sugar or other sweetening matter.HS Code 18.06: Chocolate and other food preparations containing cocoa.</t>
  </si>
  <si>
    <t>1805 - Cocoa powder, not containing added sugar or other sweetening matter.; 1804 - Cocoa butter, fat and oil.; 1803 - Cocoa paste, whether or not defatted; 1806 - Chocolate and other food preparations containing cocoa</t>
  </si>
  <si>
    <t>67.140.30 - Cocoa</t>
  </si>
  <si>
    <t>Food Act 1983 [Act 281Food Regulations 1985 [P.U.(A) 437/1985</t>
  </si>
  <si>
    <t>CDC 13 (2395) DTZS, Two pack epoxy paint — Specification, First Edition</t>
  </si>
  <si>
    <t>This Draft Tanzania Standard specifies requirements, sampling, and test methods of two pack epoxy paint. This paint is suitable for the use in various areas where corrosion and chemical resistance are required.</t>
  </si>
  <si>
    <t>Paints and varnishes, incl. enamels and lacquers, based on polyesters, dispersed or dissolved in a non-aqueous medium; solutions based on polyesters in volatile organic solvents, containing &gt; 50% solvent by weight (HS code(s): 320810); Paints and varnishes (ICS code(s): 87.040)</t>
  </si>
  <si>
    <t>320810 - Paints and varnishes, incl. enamels and lacquers, based on polyesters, dispersed or dissolved in a non-aqueous medium; solutions based on polyesters in volatile organic solvents, containing &gt; 50% solvent by weight</t>
  </si>
  <si>
    <t>87.040 - Paints and varnishes</t>
  </si>
  <si>
    <r>
      <rPr>
        <sz val="11"/>
        <rFont val="Calibri"/>
      </rPr>
      <t>https://members.wto.org/crnattachments/2025/TBT/TZA/25_08978_00_e.pdf</t>
    </r>
  </si>
  <si>
    <t>TZS 526 Paints and varnishes - Determination of volatile and non-volatile matterTZS 604 Paints and varnishes — Determination of gloss value at 20º, 60º and 85ºTZS 1886-1 Paints and varnishes Determination of resistance to liquids - Part 1: Immersion in liquids other than water.TZS 1890 Paints, varnishes and raw materials for paints and varnishes — SamplingTZS 1894 Paints and varnishes - Determination of total lead - Flame atomic absorption spectrometric methodTZS 1895-1 Paints and varnishes — Determination of hiding power — Part 1: Kubelka-Munk method for white and light-coloured paintsTZS 1896 Paints and varnishes - Drying tests (All parts)TZS 1897 Paints and varnishes — Cross-cut testTZS 4113 ISO 4618 Paints and varnishes — Vocabulary</t>
  </si>
  <si>
    <t>Blades ــــ Razor blades, number of pages</t>
  </si>
  <si>
    <t>This Jordanian Standard specifies the requirements for double-edged razor blades, both separate and connected types, manufactured from carbon steel, alloy steel, or stainless steel for shaving purposes. It defines blade types based on thickness, dimensional requirements, manufacturing and finishing conditions, chemical composition limits, and performance characteristics. The standard also outlines inspection and test methods, including microscopic examination, chemical analysis, hardness, flexibility, corrosion resistance, and shaving performance tests. In addition, it specifies sampling plans and acceptance criteria, packaging and labeling requirements, and mandatory information to be included on product labeling, with reference to relevant national and international standards.</t>
  </si>
  <si>
    <r>
      <rPr>
        <sz val="11"/>
        <rFont val="Calibri"/>
      </rPr>
      <t xml:space="preserve">https://jsmo.gov.jo/EBV4.0/Root_Storage/AR/EB_UsefullLinks/DJS_158-2025.pdf
</t>
    </r>
  </si>
  <si>
    <t>· Jordanian Standard JS 119, Labeling — Industrial Products· Jordanian Standard JS 158/1989, Razor Blades — Double-Edged Razor Blades· Arab Standard AS 128:1973, Double-Edged Razor Blades· Egyptian Standard ES 476:2023, Double-Edged Razor Blades· Indian Standard IS 7371:1982 (reviewed and reaffirmed in 2019), Safety Specifications for Stainless Steel Double-Edged Razor Blades· Indian Standard IS 9294:1979 (reviewed and reaffirmed in 2018), Cold Rolled Stainless Steel Strips for Razor Blades</t>
  </si>
  <si>
    <t>CDC 13 (2390) DTZS, Aluminium paint – Specification, First Edition</t>
  </si>
  <si>
    <t>This draft Tanzania Standard specifies requirements, sampling, and test methods of aluminium paint for use as a finishing coat on primed surfaces for exterior and interior._x000D_
This paint is suitable for use as roof paint on suitably primed or previously painted galvanized iron.</t>
  </si>
  <si>
    <r>
      <rPr>
        <sz val="11"/>
        <rFont val="Calibri"/>
      </rPr>
      <t>https://members.wto.org/crnattachments/2025/TBT/TZA/25_08980_00_e.pdf</t>
    </r>
  </si>
  <si>
    <t>ISO 2719 Determination of flash point — Pensky-Martens closed cup method ISO 16474-2 Paints and varnishes — Methods of exposure to laboratory light sources Part 2: Xenon-arc lamps TZS 525 Paints and varnishes – Examination and preparation of samples for testing TZS 526 Paints and varnishes - Determination of volatile and non-volatile matter TZS 1890, Paints, varnishes and raw materials for paints and varnishes – Sampling TZS 1894 Paints and varnishes - Determination of total lead - Flame atomic absorption spectrometric method TZS 1896-1/ISO 9117-1 Paints and varnishes - Drying tests - Part 1: Determination of through-dry state and through-dry time. TZS 1896-3 /ISO 9117-3, Paints and varnishes — Drying test — Part 3: Surface drying test using Ballotini ISO 2431 Paints and varnishes — Determination of flow time by use of flow cups TZS 1893 ISO 1514Paints and varnishes — Standard panels for testingTZS 4113 ISO 4618 Paints and varnishes — Vocabulary</t>
  </si>
  <si>
    <t>DUS 2510:2025, Fire detection and alarm systems—Fire protection control equipment, First edition</t>
  </si>
  <si>
    <t>This standard specifies requirements, methods of test and performance criteria for fire protection control equipment (f.p.c.e.) connected to automatic fire protection equipment (a.f.p.e.) installed in buildings. The f.p.c.e. receives signals from control and indicating equipment, sends control signals to, and indicates the condition of, the a.f.p.e. The control signals are used to initiate automatic fire protection equipment, such as pups associated with fire suppression systems, control doors, dampers, fans and the like.This standard describes the mandatory functions that it is required to provide on all f.p.c.e. and optional functions with their associated requirements. It is intended that the options be used for specific applications, as recommended in application guidelines. Each optional function is included as a separate entity, with its own set of associated requirements, in order to permit the f.p.c.e. covered by this standard, with different combinations of functions, to conform to the specified requirements. It is necessary that f.p.c.e. complying with this standard fulfil the requirements of all of the mandatory functions, together with the requirements of those optional functions that are provided.</t>
  </si>
  <si>
    <t>Parts of fire extinguishers, spray guns and similar appliances, steam or sand blasting machines and similar jet projecting machines and machinery and apparatus for projecting, dispersing or spraying liquids or powders, n.e.s. (HS code(s): 842490); Fire protection (ICS code(s): 13.220.20); Fire protection control equipment</t>
  </si>
  <si>
    <t>842490 - Parts of fire extinguishers, spray guns and similar appliances, steam or sand blasting machines and similar jet projecting machines and machinery and apparatus for projecting, dispersing or spraying liquids or powders, n.e.s.</t>
  </si>
  <si>
    <t>Consumer information, labelling (TBT); Prevention of deceptive practices and consumer protection (TBT); Protection of the environment (TBT); Quality requirements (TBT); Harmonization (TBT); Reducing trade barriers and facilitating trade (TBT)</t>
  </si>
  <si>
    <r>
      <rPr>
        <sz val="11"/>
        <rFont val="Calibri"/>
      </rPr>
      <t>https://members.wto.org/crnattachments/2025/TBT/UGA/25_08983_00_e.pdf</t>
    </r>
  </si>
  <si>
    <t>ISO 7240-1:2005, Fire detection and alarm systems — Part 1: General and definitionISO 7240-2, Fire detection and alarm systems — Part 2: Control and indicating equipmentISO 7240-4, Fire detection and alarm systems — Part 4: Power supply equipmentISO 7240-13, Fire detection and alarm systems — Part 13: Compatibility assessment of system componentsIEC 60068-1, Environmental testing — Part 1: General and guidanceIEC 60068-2-1, Environmental testing — Part 2-1: Tests — Tests A: ColdIEC 60068-2-6, Environmental testing — Part 2-6: Tests — Test Fc: Vibration (sinusoidal)IEC 60068-2-47, Environmental testing — Part 2-47: Tests — Mounting of specimens for vibration, impact and_x000D_
similar dynamic testsIEC 60068-2-75, Environmental testing — Part 2-75: Tests — Test Eh: Hammer testsIEC 60068-2-78, Environmental testing — Part 2-78: Tests — Test Cab: Damp heat, steady stateIEC 60529:2001, Degrees of protection provided by enclosures (IP Code)IEC 60721-3-3:2002, Classification of environmental conditions — Part 3-3: Classifications of groups of environmental parameters and their severities — Stationary use at weather-protected locationsEN 50130-4, Alarm systems — Part 4: Electromagnetic compatibility — Product family standard: Immunity requirements for components of fire, intruder and social alarm systems.ISO 7240-28, Fire detection and alarm systems — Part 28: Control and indicating equipment</t>
  </si>
  <si>
    <t>CDC 13 (4008) DTZS, Acrylic roof paint — Specification, First Edition</t>
  </si>
  <si>
    <t>This Draft Tanzania Standard specifies requirements, sampling, and test methods of Acrylic roof paint.</t>
  </si>
  <si>
    <r>
      <rPr>
        <sz val="11"/>
        <rFont val="Calibri"/>
      </rPr>
      <t>https://members.wto.org/crnattachments/2025/TBT/TZA/25_08979_00_e.pdf</t>
    </r>
  </si>
  <si>
    <t>TZS 526 Paints and varnishes - Determination of volatile and non-volatile matterTZS 604 Paints and varnishes — Determination of gloss value at 20º, 60º and 85ºTZS 1890 Paints, varnishes and raw materials for paints and varnishes — SamplingTZS 1894 Paints and varnishes - Determination of total lead - Flame atomic absorption spectrometric methodTZS 1895 (all parts)ISO 19396-1:2025 Paints and varnishes — Determination of pH value — Part 1: pH sensors with glass membraneTZS 4113 ISO 4618 Paints and varnishes — Vocabulary</t>
  </si>
  <si>
    <t>Philippines</t>
  </si>
  <si>
    <t>The New Technical Regulations Concerning the Mandatory Product Certification of Structual Steel Products</t>
  </si>
  <si>
    <t>This DAO aims to strictly ensure that structural steel products to be manufactured, imported, distributed, or sold in the Philippines meet the specified safety and/or quality requirements prescribed by these Technical Regulations.</t>
  </si>
  <si>
    <t>Iron and steel products (ICS code(s): 77.140)</t>
  </si>
  <si>
    <t>77.140 - Iron and steel products</t>
  </si>
  <si>
    <r>
      <rPr>
        <sz val="11"/>
        <rFont val="Calibri"/>
      </rPr>
      <t>https://members.wto.org/crnattachments/2025/TBT/PHL/25_08981_00_e.pdf</t>
    </r>
  </si>
  <si>
    <t>Republic Act 7394  “Consumer Act of the Philippines”Executive Order (E.O.) 292 “Administrative Code of 1987”Department Administrative Order (DAO) No. 4, the Rules and Regulations Concerning the Philippine Standard (PS) Quality and/or Safety Certification Mark Scheme of the BPSDepartment Administrative Order (DAO) No. 5, the New Rules and Regulations Concerning the Issuance of the Import Commodity Clearance Under the Product Certification Scheme of the BPS</t>
  </si>
  <si>
    <t>Fats and Oils ـــ trans fats </t>
  </si>
  <si>
    <t>This standard specifies the requirements for trans-fat content in food products intended for human consumption.</t>
  </si>
  <si>
    <t>Animal and vegetable fats and oils (ICS code(s): 67.200.10)</t>
  </si>
  <si>
    <t>67.200.10 - Animal and vegetable fats and oils</t>
  </si>
  <si>
    <r>
      <rPr>
        <sz val="11"/>
        <rFont val="Calibri"/>
      </rPr>
      <t>jsmo.gov.jo/EBV4.0/Root_Storage/AR/EB_UsefullLinks/ع_ت_2418-2025.pdf</t>
    </r>
  </si>
  <si>
    <t>Gulf Cooperation Council - trans fats</t>
  </si>
  <si>
    <t>Switzerland</t>
  </si>
  <si>
    <t>Projet d'Ordonnance sur les produits du tabac et les cigarettes électroniques (OPTab) </t>
  </si>
  <si>
    <t>Pursuant to the adoption of the popular initiative "Yes to protecting children and young adults from tobacco advertising (No tobacco ads for children and young adults)", the Swiss Parliament introduced additional restrictions into the Tobacco Products Law (LPTab) concerning advertising and the promotion of and sponsorship by tobacco products and electronic cigarettes. The revised Law prohibits advertising in the press, with the exception of advertisements placed in publications sold mostly by subscription and whose readership is at least 98% adults. The notified draft ordinance requires those who disseminate such advertisements to keep certain information on file for three years, in the event of possible checks by the relevant cantonal authority. These documents must prove that the criteria set forth in the Ordinance were met. The notified draft lists indicative criteria for determining whether an advertisement, disseminated on the Internet, is considered to be targeting the Swiss market.The draft sets out the requirements that mandatory age verification systems must meet for sales on the Internet or via vending machines, as well as for disseminating advertisements on the Internet. It also sets the fees that the Federal Office of Public Health may collect for its new task of monitoring restrictions on advertising on the Internet and compliance with age verification system requirements.G/TBT/N/CHE/300- 2 - Lastly, the draft proposes amendments based on lessons learned since 1 October 2024 in the framework of the implementation of OPTab. For example, it provides clarification regarding the size of the warning about carcinogenic substances: it must cover at least 50% of one of the lateral surfaces of the packaging.</t>
  </si>
  <si>
    <t>TABACS ET SUCCÉDANÉS DE TABAC FABRIQUÉS; PRODUITS, CONTENANT OU NON DE LA NICOTINE, DESTINÉS A UNE INHALATION SANS COMBUSTION; AUTRES PRODUITS CONTENANT DE LA NICOTINE DESTINÉS A L’ABSORPTION DE LA NICOTINE DANS LE CORPS HUMAIN (Code(s) du SH: 24)</t>
  </si>
  <si>
    <t>24 - TOBACCO AND MANUFACTURED TOBACCO SUBSTITUTES; PRODUCTS, WHETHER OR NOT CONTAINING NICOTINE, INTENDED FOR INHALATION WITHOUT COMBUSTION; OTHER NICOTINE CONTAINING PRODUCTS INTENDED FOR THE INTAKE OF NICOTINE INTO THE HUMAN BODY</t>
  </si>
  <si>
    <t>Consumer information, labelling (TBT); Prevention of deceptive practices and consumer protection (TBT); Protection of human health or safety (TBT); Harmonization (TBT); Reducing trade barriers and facilitating trade (TBT)</t>
  </si>
  <si>
    <r>
      <rPr>
        <sz val="11"/>
        <rFont val="Calibri"/>
      </rPr>
      <t>https://members.wto.org/crnattachments/2025/TBT/CHE/25_08942_00_f.pdf
https://members.wto.org/crnattachments/2025/TBT/CHE/25_08942_00_x.pdf
https://members.wto.org/crnattachments/2025/TBT/CHE/25_08942_01_x.pdf</t>
    </r>
  </si>
  <si>
    <t>Legislation in force:Federal law on tobacco products and electronic cigarettes (in force)https://www.fedlex.admin.ch/eli/cc/2024/457/frOrdinance on tobacco products and electronic cigaretteshttps://www.fedlex.admin.ch/eli/cc/2024/491/frRevised Federal Law:Revision of the Federal Law on tobacco products and electronic cigarettes (LPTab, FF 2023 1479), French; Italian; German</t>
  </si>
  <si>
    <t>Draft Resolution of the Cabinet of Ministers of Ukraine “On Amendments to the Procedure for Issuing Permits for the  Import into the Territory of Ukraine, Export from the Territory of Ukraine or Transit through the Territory of Ukraine of Narcotic Drugs, Psychotropic Substances and Precursors” </t>
  </si>
  <si>
    <t>The draft Resolution has been developed to align the Procedure for issuing permits for the import into, export from or transit through the territory of Ukraine of narcotic drugs, psychotropic substances and precursors, approved by the Resolution of the Cabinet of Ministers of Ukraine No. 146 of 3 February 1997, with the requirements of the Law of Ukraine "On Administrative Procedure" and the Law of Ukraine No. 4017-IX of 10 October 2024 "On Amendments to Certain Laws of Ukraine Following the Adoption of the Law of Ukraine "On Administrative Procedure".The draft Resolution aims to simplify the procedure for the submission of documents by business operators engaged in the import and export of narcotic drugs, psychotropic substances and precursors in the form of medicines, in order to address the issue arising from the inability of such entities to provide a batch quality certificate for medicines that are only planned for future importation and may still be at the manufacturing stage._x000D_
In addition, the form of the permit for the transit of narcotic drugs, psychotropic substances and precursors through the territory of Ukraine is aligned with the forms of the permits for their import and export.</t>
  </si>
  <si>
    <t>Narcotic drugs, psychotropic substances and precursors</t>
  </si>
  <si>
    <t>Prevention of deceptive practices and consumer protection (TBT); Harmonization (TBT)</t>
  </si>
  <si>
    <r>
      <rPr>
        <sz val="11"/>
        <rFont val="Calibri"/>
      </rPr>
      <t>https://members.wto.org/crnattachments/2025/TBT/UKR/25_08961_00_x.pdf
https://members.wto.org/crnattachments/2025/TBT/UKR/25_08961_01_x.pdf
https://moz.gov.ua/uk/proyekt-postanovi-kabinetu-ministriv-ukrayini-pro-vnesennya-zmin-do-poryadku-vidachi-dozvoliv-na-pravo-vvezennya-na-teritoriyu-ukrayini-vivezennya-z-teritoriyi-ukrayini-abo-tranzitu-cherez-teritoriyu-ukrayini</t>
    </r>
  </si>
  <si>
    <t>Laws of Ukraine “On Narcotic Drugs, Psychotropic Substances and Precursors”,  “On Administrative Procedure”.Resolution of the Cabinet of Ministers of Ukraine No. 146 "On approval of the Procedure for issuing permits for the import into the territory of Ukraine, export from the territory of Ukraine or transit through the territory of Ukraine of narcotic drugs, psychotropic substances and precursors" of 3 February 1997, available at https://zakon.rada.gov.ua/laws/show/146-97-%D0%BF#Text.</t>
  </si>
  <si>
    <t>Draft amendments to regulations 2 and 17, and insertion of a new regulation 16A of the Food Regulations 1985 [P.U.(A) 437/1985</t>
  </si>
  <si>
    <t>The proposed amendments to the Food Regulations 1985 [P.U.(A) 437/1985] are as follows:regulation 2 is to insert new interpretation by inserting “non-retail container” means any packaging or container that is not intended to be offered for direct sale to the consumer. The food in the non-retail container is for further food preparation activities before being offered to the consumer.regulation 16A is to insert new regulation by inserting particulars in labelling non-retail container;regulation 17 is to amend the exemptions from regulations 11, 14, 16, and 18B:in subregulation 17(2) by inserting the phrase “(ea), (eb),…and (ga)…”; andin subregulation 17(5) by inserting the phrase “bulk containers, and non-retail containers”.  </t>
  </si>
  <si>
    <t>All food (ICS:67)</t>
  </si>
  <si>
    <t>67 - Food technology</t>
  </si>
  <si>
    <t>DUS 2693:2025, Stainless steel air tight grain storage silo — Specification, First Edition</t>
  </si>
  <si>
    <t>This Draft Uganda Standard specifies constructional requirements, sampling and test methods for Stainless steel air tight grain storage silo.</t>
  </si>
  <si>
    <t>Reservoirs, tanks, vats and similar containers for any material (other than compressed or liquefied gas), of iron or steel, of a capacity exceeding 300 l, whether or not lined or heat-insulated, but not fitted with mechanical or thermal equipment. (HS code(s): 7309); Packaging and distribution of goods (ICS code(s): 55); Stainless steel silo</t>
  </si>
  <si>
    <t>7309 - Reservoirs, tanks, vats and similar containers for any material (other than compressed or liquefied gas), of iron or steel, of a capacity exceeding 300 l, whether or not lined or heat-insulated, but not fitted with mechanical or thermal equipment.</t>
  </si>
  <si>
    <t>55 - Packaging and distribution of goods</t>
  </si>
  <si>
    <t>Consumer information, labelling (TBT); Prevention of deceptive practices and consumer protection (TBT); Protection of human health or safety (TBT); Quality requirements (TBT)</t>
  </si>
  <si>
    <r>
      <rPr>
        <sz val="11"/>
        <rFont val="Calibri"/>
      </rPr>
      <t>https://members.wto.org/crnattachments/2025/TBT/UGA/25_08868_00_e.pdf</t>
    </r>
  </si>
  <si>
    <t>US ISO 6892-1 Metallic materials — Tensile testing — Part 1: Method of test at room temperatureASTM A 751-21 Standard Test Methods and Practices for Chemical Analysis of Steel ProductsUS EAS 783:2021 Stainless steel storage tanks ― SpecificationUS EAS 986:2019, Portable rigid plastic hermetic grain silo — SpecificationEN 1991-4:2006, Eurocode 1 - Actions on structures - Part 4: Silos and tanks</t>
  </si>
  <si>
    <t>COMMISSION DELEGATED REGULATION (EU) supplementing Regulation (EU) 2024/3110 of the European Parliament and of the Council by determining classes of performance in relation to the essential characteristic reaction to fire</t>
  </si>
  <si>
    <t>Classes of performance for the declaration to the essential characteristic reaction to fire</t>
  </si>
  <si>
    <t>Construction products</t>
  </si>
  <si>
    <t>Establishment of classes of performance for the declaration of the essential characteristic reaction to fire in line with the existing classes applicable under Regulation (EU) 305/2011 to keep continuity of the declaration approach of this performance for construction products</t>
  </si>
  <si>
    <r>
      <rPr>
        <sz val="11"/>
        <rFont val="Calibri"/>
      </rPr>
      <t>https://members.wto.org/crnattachments/2025/TBT/EEC/25_08880_00_e.pdf
https://members.wto.org/crnattachments/2025/TBT/EEC/25_08880_01_e.pdf</t>
    </r>
  </si>
  <si>
    <t>-Regulation (EU) 2024/3110 of the European Parliament and of the Council of 27 November 2024 laying down harmonised rules for the marketing of construction products and repealing Regulation (EU) No 305/2011 (Text with EEA relevance) OJ L, 2024/3110, 18.12.2024, ELI: http://data.europa.eu/eli/reg/2024/3110/oj</t>
  </si>
  <si>
    <t>DUS 2554:2025, Cold formed non-structural steel hollow sections — Specification, First Edition</t>
  </si>
  <si>
    <t>This Draft Uganda standard specifies the requirements and sectional properties of cold formed non-structural steel hollow sections for use in non-structural applications. The sections and their sectional properties are listed in Annex A. This standard is applicable to all general engineering applications where specific product standards are not available. In cases where relevant product standards for non-structural hollow sections do exist, those specific standards shall take precedence</t>
  </si>
  <si>
    <t>Sections of iron or non-alloy steel, not further worked than hot-rolled, hot-drawn or hot-extruded (excl. U, I, H, L or T sections) (HS code(s): 721650); Metallurgy (ICS code(s): 77); Steel hollow sections</t>
  </si>
  <si>
    <t>721650 - Sections of iron or non-alloy steel, not further worked than hot-rolled, hot-drawn or hot-extruded (excl. U, I, H, L or T sections)</t>
  </si>
  <si>
    <t>77 - Metallurgy</t>
  </si>
  <si>
    <t>Consumer information, labelling (TBT); Prevention of deceptive practices and consumer protection (TBT); Quality requirements (TBT)</t>
  </si>
  <si>
    <r>
      <rPr>
        <sz val="11"/>
        <rFont val="Calibri"/>
      </rPr>
      <t>https://members.wto.org/crnattachments/2025/TBT/UGA/25_08876_00_e.pdf</t>
    </r>
  </si>
  <si>
    <t>ISO 148-1, Metallic materials — Charpy pendulum impact test — Part 1: Test methodISO 404, Steel and steel products — General technical delivery requirementsISO 1461, Hot dip galvanized coatings on fabricated iron and steel articles — Specifications and test methodsISO 6892-1, Metallic materials — Tensile testing — Part 1: Method of test at room temperatureISO 8492, Metallic materials — Tube — Flattening testISO 8493, Metallic materials — Tube — Drift-expanding testISO 12944-5, Paints and varnishes — Corrosion protection of steel structures by protective paint systems ― Part 5: Protective paint systemsISO 14347, Fatigue — Design procedure for welded hollow-section joints — Recommendations ISO 16172, Steel sheet, metallic-coated by the continuous hot-dip process for corrugated steel pipe </t>
  </si>
  <si>
    <t>DUS 2428:2025, Stainless Steel Cookware — Specification, First Edition</t>
  </si>
  <si>
    <t>This Draft Uganda Standard lays down the requirements for the following types of stainless steel utensils: a) Cooking utensils, b) Serving utensils, c) Table utensils, and d) Storage utensils. The draft standard does not cover requirements for cutlery that are already covered under US ISO 8442-2.</t>
  </si>
  <si>
    <t>Table, kitchen or other household articles, and parts thereof, of stainless steel (excl. cans, boxes and similar containers of heading 7310; waste baskets; shovels, corkscrews and other articles of the nature of a work implement; articles of cutlery, spoons, ladles, forks etc. of heading 8211 to 8215; ornamental articles; sanitary ware) (HS code(s): 732393); Cookware, cutlery and flatware (ICS code(s): 97.040.60); Stainless Steel Cookware</t>
  </si>
  <si>
    <t>732393 - Table, kitchen or other household articles, and parts thereof, of stainless steel (excl. cans, boxes and similar containers of heading 7310; waste baskets; shovels, corkscrews and other articles of the nature of a work implement; articles of cutlery, spoons, ladles, forks etc. of heading 8211 to 8215; ornamental articles; sanitary ware)</t>
  </si>
  <si>
    <t>97.040.60 - Cookware, cutlery and flatware</t>
  </si>
  <si>
    <r>
      <rPr>
        <sz val="11"/>
        <rFont val="Calibri"/>
      </rPr>
      <t>https://members.wto.org/crnattachments/2025/TBT/UGA/25_08869_00_e.pdf</t>
    </r>
  </si>
  <si>
    <t>US ISO ISO 431, Copper refinery shapesISO 1190-1, Copper and copper alloys — Code of designation — Part 1: Designation of materialsISO 209, Aluminium and aluminium alloys — Chemical composition</t>
  </si>
  <si>
    <t>DUS 2270:2024, Copper alloy single taps, combination tap assemblies, stop valves and single lever mixers for water services — Specification, First Edition</t>
  </si>
  <si>
    <t>This Draft Uganda Standard lays down the requirements regarding materials, manufacture, workmanship, construction, dimensions, finish and testing of nickel-chromium plated copper alloy non-rising spindle type single pillar and bib taps, combination tap assemblies, stop valves and single lever mixers suitable for operation from 0.05 MPa to 0.5 MPa pressure at maximum temperature of 65 °C.</t>
  </si>
  <si>
    <t>Taps, cocks, valves and similar appliances for pipes, boiler shells, tanks, vats or the like, incl. pressure-reducing valves and thermostatically controlled valves; parts thereof (HS code(s): 8481); Mechanical systems and components for general use (ICS code(s): 21); Fluid systems and components for general use (ICS code(s): 23); Copper alloy single taps; combination tap assemblies; stop valves ; single lever mixers </t>
  </si>
  <si>
    <t>8481 - Taps, cocks, valves and similar appliances for pipes, boiler shells, tanks, vats or the like, incl. pressure-reducing valves and thermostatically controlled valves; parts thereof</t>
  </si>
  <si>
    <t>21 - Mechanical systems and components for general use; 23 - Fluid systems and components for general use</t>
  </si>
  <si>
    <r>
      <rPr>
        <sz val="11"/>
        <rFont val="Calibri"/>
      </rPr>
      <t>https://members.wto.org/crnattachments/2025/TBT/UGA/25_08872_00_e.pdf</t>
    </r>
  </si>
  <si>
    <t>ISO 292:1983, Specification for leaded brass ingots and casting (second revision)ISO 319:2007, Free cutting brass bars, rods and section — Specification (fifth revisionISO 407:1981, Specification for brass tubes for general purposes (third revision)ISO 410:1977, Specification for cold rolled brass sheet, strip and foil (third revision)ISO 554: 1999 Pipe threads where pressure — Tight joints are made on the threads — Dimensions, tolerances and designation (fourth revision)ISO 713:1981, Specification for zinc base alloy ingots for die casting (second revision)ISO 742:1981, Specification for zinc base alloy die castings (second revision)ISO 781:1984, Specification for cast copper alloy screw down bib taps and stop valves for water services (third revision)ISO 1456, Metallic and other inorganic coatings — Electrodeposited coatings of nickel, nickel plus chromium, copper plus nickel and of copper plus nickel plus chromiumISO 1264:1997, Brass gravity die castings — Specification (fourth revision)ISO 2643:2005, Pipe threads where pressure[1]tight joints are not made on the threads — Dimensions, tolerances and designation (third revision)ISO 4454-4:2001, Stainless Steel wires for mechanical springs (second revision)ISO 4905:2015, Random sampling and randomization procedures (first revision) ISO 6911:2017, Stainless steel plate, sheet and strip — Specification (second revision) </t>
  </si>
  <si>
    <t>DUS 2727:2025, Sponge Iron/Direct Reduced Iron (DRI) Hot Briquetted Iron (HBI) and Cold Briquetted Iron (CBI) for steel making, First Edition</t>
  </si>
  <si>
    <t>This Draft Uganda Standard covers the specification of sponge iron DRI, HBI and cold briquettes for use in steel making in electric arc furnace (EAF) and induction furnaces. It is also used in blast furnaces and Ladle De-carburizer (LD) converter during steel making by large steel plants.</t>
  </si>
  <si>
    <t>Ferrous products obtained by direct reduction of iron ore, in lumps, pellets or similar forms (HS code(s): 720310); Other iron and steel products (ICS code(s): 77.140.99); Sponge Iron; Direct Reduced Iron (DRI); Hot Briquetted Iron (HBI); Cold Briquetted Iron (CBI)</t>
  </si>
  <si>
    <t>720310 - Ferrous products obtained by direct reduction of iron ore, in lumps, pellets or similar forms</t>
  </si>
  <si>
    <t>77.140.99 - Other iron and steel products</t>
  </si>
  <si>
    <r>
      <rPr>
        <sz val="11"/>
        <rFont val="Calibri"/>
      </rPr>
      <t>https://members.wto.org/crnattachments/2025/TBT/UGA/25_08871_00_e.pdf</t>
    </r>
  </si>
  <si>
    <t>ISO 2597-1 Iron ores — Determination of total iron content Part 1: Titrimetric method after tin(II) chloride reductionISO 16878 Iron ores — Determination of metallic iron content — Iron(III) chloride titrimetric methodISO 5416 Direct reduced iron — Determination of metallic iron — Bromine-methanol titrimetric methodISO 10835 Direct reduced iron and hot briquetted iron — Sampling and sample preparation </t>
  </si>
  <si>
    <t>Draft National Technical Regulation for Refined Vegetable Oils</t>
  </si>
  <si>
    <t>This draft national technical regulation stipulates the limits of physical and chemical indicators, safety and management requirements for refined vegetable oils, including: Arachis oil (peanut oil; groundnut oil); Coconut oil; Cottonseed oil; Maize oil; Palm oil; Palm kernel oil; Palm Olein; Palm Stearin; Palm Superolein; Rapeseed oil; Safflower seed oil; Sesame seed oil; Soya bean oil; Olive oil; Rice bran oil; Sunflower seed oil. This technical regulation does not apply to crude vegetable oils. This regulation applies to: - Organizations and individuals involved in production, trading, import and export related to refined vegetable oil. - Management agencies, organizations and individuals related to refined vegetable oil</t>
  </si>
  <si>
    <t>Soya-bean oil and its fractions, whether or not refined (excl. chemically modified) (HS code(s): 1507); Animal, vegetable or microbial fats and oils and their fractions, boiled, oxidised, dehydrated, sulphurised, blown, polymerised by heat in vacuum or in inert gas or otherwise chemically modified, excluding those of heading 15.16; inedible mixtures or preparations of animal, vegetable or microbial fats or oils or of fractions of different fats or oils of this Chapter, not elsewhere specified or included. (HS code(s): 1518)</t>
  </si>
  <si>
    <t>1507 - Soya-bean oil and its fractions, whether or not refined (excl. chemically modified); 1518 - Animal, vegetable or microbial fats and oils and their fractions, boiled, oxidised, dehydrated, sulphurised, blown, polymerised by heat in vacuum or in inert gas or otherwise chemically modified, excluding those of heading 15.16; inedible mixtures or preparations of animal, vegetable or microbial fats or oils or of fractions of different fats or oils of this Chapter, not elsewhere specified or included.</t>
  </si>
  <si>
    <r>
      <rPr>
        <sz val="11"/>
        <rFont val="Calibri"/>
      </rPr>
      <t>https://members.wto.org/crnattachments/2025/TBT/VNM/25_08929_00_x.pdf</t>
    </r>
  </si>
  <si>
    <t>- Law No. 55/2010/QH12 Law on Food Safety Law - Law No. 70/2025/QH15 Law on Standards and Technical Regulations.</t>
  </si>
  <si>
    <t>DUS 2724:2025, Carbon Steel Cast Billet Ingots, Billets, Blooms and Slabs for Re-Rolling into Steel for General Structural Purposes — Specification, First Edition</t>
  </si>
  <si>
    <t>This Draft Uganda Standard covers the requirements of carbon steel cast billet ingots, billets, blooms, slabs and for re-rolling into medium and high tensile structural steel including steel for concrete reinforcement. The requirements of this standard shall also be applicable to billets, blooms and slabs produced by continuously cast process.  Carbon steel cast billet ingots, billets, bloom and slabs (including continuously cast) may also be supplied in copper-bearing quality. In which case steel shall be designated with a suffix Cu.</t>
  </si>
  <si>
    <t>Flat-rolled products of iron or steel, of a width of &gt;= 600 mm, cold-rolled "cold-reduced", and further worked, but not clad, plated or coated (HS code(s): 720990); Other iron and steel products (ICS code(s): 77.140.99); Carbon Steel Cast Billet Ingots, Carbon Steel CastBillets, Carbon Steel Cast Blooms; Carbon Steel Cast Slabs </t>
  </si>
  <si>
    <t>720990 - Flat-rolled products of iron or steel, of a width of &gt;= 600 mm, cold-rolled "cold-reduced", and further worked, but not clad, plated or coated</t>
  </si>
  <si>
    <r>
      <rPr>
        <sz val="11"/>
        <rFont val="Calibri"/>
      </rPr>
      <t>https://members.wto.org/crnattachments/2025/TBT/UGA/25_08877_00_e.pdf</t>
    </r>
  </si>
  <si>
    <t>US ISO 404 Steel and steel products – General technical delivery requirementsUS ISO 4969  Steel — Etching method for macroscopic examinationISO 4968 Steel macrographic examination by sulphur print (Baumann method)ISO 6929 Steel products — VocabularyISO 9556 Steel and iron — Determination of total carbon content — Infrared absorption method after combustion in an induction furnaceISO 15350 Steel and iron — Determination of total carbon and sulfur content — Infrared absorption method after combustion in an induction furnace (routine method)ISO 10278 Steel — Determination of manganese content — Inductively coupled plasma atomic emission spectrometric methodISO 10700 Steel and iron — Determination of manganese content — Flame atomic absorption spectrometric methodISO 671 Steel and cast iron — Determination of sulphur content — Combustion titrimetric methodISO 4934 Steel and iron — Determination of sulfur content — Gravimetric methodISO 4935 Steel and iron — Determination of sulfur content — Infrared absorption method after combustion in an induction furnaceISO 10701 Steel and iron — Determination of sulfur content — Methylene blue spectrophotometric methodISO 10714 Steel and iron — Determination of phosphorus content — Phosphovanadomolybdate spectrophotometric methodISO 17650 Low-alloyed steel — Determination of Mn, P, Cr, Ni, Mo, Co, Cu, V, Ti, As and Sn — Inductively coupled plasma optical emission spectrometric methodISO 19272 Low alloyed steel — Determination of C, Si, Mn, P, S, Cr, Ni, Al, Ti and Cu - Glow discharge optical emission spectrometry (routine method)IS 2830: 2012, Carbon steel cast billet ingots, billets, blooms and slabs for re-rolling into steel for general structural purposes — specification</t>
  </si>
  <si>
    <t>Designation of Shitei Yakubutsu (designated substances), based on the Act on Securing Quality, Efficacy and Safety of Products Including Pharmaceuticals and Medical Devices (hereinafter referred to as the Act). (1960, Law No.145)</t>
  </si>
  <si>
    <t>Proposal for the additional designation of 1 substance as ShiteiYakubutsu, and their proper uses under the Act.</t>
  </si>
  <si>
    <t>Substances with probable effects on the central nervous system</t>
  </si>
  <si>
    <t>In order to prevent the abuse of substances with probable effects on the central nervous system and to clarify the regulation under the Act, the MHLW designates such substances as Shitei Yakubutsu. Manufacture, import, sale, simple ownership and the use of Shitei Yakubutsu are banned except for the proper uses designated under the Act.</t>
  </si>
  <si>
    <r>
      <rPr>
        <sz val="11"/>
        <rFont val="Calibri"/>
      </rPr>
      <t>https://members.wto.org/crnattachments/2025/TBT/JPN/25_08878_00_e.pdf</t>
    </r>
  </si>
  <si>
    <t>The Act on Securing Quality, Efficacy and Safety of Products Including Pharmaceuticals and Medical Devices.https://www.japaneselawtranslation.go.jp/en/laws/view/3213When adopted, Shitei Yakubutsu and their proper uses will be publicized in the Official Gazette, KAMPO</t>
  </si>
  <si>
    <t>Notification for revision of ER, standard document on ”IP Terminal  ER No : 67472407"</t>
  </si>
  <si>
    <t>To revise/update the Standard Document IP Terminal ER No : TEC 67472407</t>
  </si>
  <si>
    <t>HS 8517</t>
  </si>
  <si>
    <t>8517 - Telephone sets, incl. smartphones and other telephones for cellular networks or for other wireless networks; other apparatus for the transmission or reception of voice, images or other data, incl. apparatus for communication in a wired or wireless network, parts thereof (excl. transmission or reception apparatus of heading 8443, 8525, 8527 or 8528)</t>
  </si>
  <si>
    <t>To revise/update the Standard Document IP Terminal ER No : TEC 67472407</t>
  </si>
  <si>
    <r>
      <rPr>
        <sz val="11"/>
        <rFont val="Calibri"/>
      </rPr>
      <t xml:space="preserve">https://members.wto.org/crnattachments/2025/TBT/IND/25_08853_00_e.pdf
https://tec.gov.in/pdf/consultations/Draft_IP_Terminal.pdf
</t>
    </r>
  </si>
  <si>
    <t>Draft decree amending Decree No 375/2016 on selected items in the nuclear area</t>
  </si>
  <si>
    <t xml:space="preserve">The draft implementing decree amending Implementing Decree No 375/2016 on selected items in the nuclear area (hereinafter the 'draft decree') is submitted in connection with the amendment to Atomic Act No 83/2025. The draft decree generally responds to changes introduced by the amendment to the Act in the area of non-proliferation of nuclear weapons, i.e. in particular closer specification of reporting of activities related to nuclear material and selected items and transfer of nuclear items. The draft amendment to the decree proposes only minimal individual changes to the original text of the decree. It specifies more closely and clarifies the list of specific types of movements of selected items in the nuclear area. Another objective of the proposed amendment is to adapt the list of selected items in the nuclear area to the newly updated versions of international standards adopted within the international Nuclear Suppliers Group, of which the Czech Republic is a member. These standards (Nuclear Suppliers Group Guidelines) are an essential practical instrument in the area of nuclear non-proliferation where the latest knowledge is taken into account._x000D_
Decree No 375/2016 contains the following reference: Annex 1_x000D_
Item 1.7, Explanatory Notes - American Society of Mechanical Engineers (ASME) Code or equivalent standards_x000D_
</t>
  </si>
  <si>
    <t>Energy and heat transfer engineering (ICS code(s): 27); (ICS code: 27.120.99 other standards related to nuclear energy)</t>
  </si>
  <si>
    <t xml:space="preserve">The current Decree No 375/2016 governs:_x000D_
a) the list of nuclear items that are selected items in the nuclear area;_x000D_
b) the specimen of the end-user statement for nuclear items that are selected items in the nuclear area upon their import;_x000D_
c) the scope, method and period of retention of recorded data on nuclear items that are selected items in the nuclear area and deadlines for their provision to the State Office for Nuclear Safety;_x000D_
d) he particulars of the end-use statement for nuclear items that are selected items in the nuclear area;_x000D_
e) content requirements for documentation for import, export, or transit of nuclear items that are selected items in the nuclear area._x000D_
The amendment to the decree is proposed in order to clarify and simplify the list of specific types of movements of selected items in the nuclear area and to adapt the text of the legislation to the current terminology in this field. At the same time, terminology has been harmonised and refined, for example, when the term ‘transfer’ in the former meaning has more generally also included other variants of movement, while in line with the current terminology, a transfer is only understood as the movement of items within the EU. Another reason for submitting the draft decree is to respond to the results of existing application practice. Explicit requirements for information in the end-use statement for a selected item in the nuclear area are also unified, where the text in § 1 did not correspond to the text in the form set out in Annex 2 to the decree. At the same time, the list of selected items in the nuclear area needs to be adapted in the context of new legislation to newly updated versions of international standards adopted within the framework of the international Nuclear Suppliers Group, of which the Czech Republic is a member._x000D_
</t>
  </si>
  <si>
    <r>
      <rPr>
        <sz val="11"/>
        <rFont val="Calibri"/>
      </rPr>
      <t>https://members.wto.org/crnattachments/2025/TBT/CZE/25_08850_00_e.pdf
https://members.wto.org/crnattachments/2025/TBT/CZE/25_08850_00_x.pdf
https://technical-regulation-information-system.ec.europa.eu/en/notification/27475
https://technical-regulation-information-system.ec.europa.eu/cs/notification/27475</t>
    </r>
  </si>
  <si>
    <t>Basic legislation - Act No 263/2016 - attached as part of notification 2024/0259/CZ. The versions uploaded to the TRIS database are effective until 31.12.2025 and from 1. 1. 2026_x000D_
Decree No 375/2016, which is being changed by the amendment, was notified under number 2016/0296/CZ.</t>
  </si>
  <si>
    <t>Kenya</t>
  </si>
  <si>
    <t>THE STANDARDS (HANDLING OF CONDITIONALLY RELEASED AND REJECTED IMPORTS) REGULATIONS, 2025</t>
  </si>
  <si>
    <t>Application: This regulation shall apply to products imported into Kenya and inspected by the Bureau.“Bureau” means the Kenya Bureau of Standards established under Section 3 of the Standards Act.</t>
  </si>
  <si>
    <t>Product and company certification. Conformity assessment (ICS code(s): 03.120.20)</t>
  </si>
  <si>
    <t>03.120.20 - Product and company certification. Conformity assessment</t>
  </si>
  <si>
    <t>Prevention of deceptive practices and consumer protection (TBT); Quality requirements (TBT)</t>
  </si>
  <si>
    <r>
      <rPr>
        <sz val="11"/>
        <rFont val="Calibri"/>
      </rPr>
      <t>https://members.wto.org/crnattachments/2025/TBT/KEN/25_08851_00_e.pdf</t>
    </r>
  </si>
  <si>
    <t>The Kenya Standards Act (Cap 496) </t>
  </si>
  <si>
    <t>Proyecto de Primera Revisión del Reglamento Técnico Ecuatoriano PRTE INEN 243 (1R) “Tableros de madera contrachapada”</t>
  </si>
  <si>
    <t>The notified Ecuadorian Technical Regulation applies to the following products, whether domestic or imported, marketed in Ecuador:• Grade I plywood sheets: for exterior use and marine applications, waterproof;G/TBT/N/ECU/557- 3 - • Grade II plywood sheets: for indoor use.</t>
  </si>
  <si>
    <t xml:space="preserve">Madera contrachapada y madera estratificada similar, de paneles, de tablillas, de bambú, que no contengan tableros de escamillas (exc. tableros de madera comprimida, paneles celulares de madera, parquet o tableros, y tableros identificados como componentes de muebles) (Código(s) del SA: 441210)Madera contrachapada constituida exclusivamente por hojas de madera Madera contrachapada constituida exclusivamente por hojas de madera Madera contrachapada constituida exclusivamente por hojas de madera Madera contrachapada constituida exclusivamente por hojas de madera Madera contrachapada laminada "LVL", con al menos una capa exterior de madera tropical (exc. bambú, madera contrachapada compuesta únicamente de hojas de madera de Madera contrachapada laminada "LVL", con al menos una capa exterior de madera distinta de la de coníferas (exc. bambú, con una capa exterior de madera tropical, contrachapado constituido únicamente por hojas de madera de Madera contrachapada laminada "LVL", con ambas capas exteriores de madera de coníferas (exc. bambú, con una capa exterior de madera tropical, contrachapado constituido únicamente por hojas de madera de Tableros de madera maciza, tableros laminados y listones, con al menos una capa exterior de madera tropical (exc. bambú, madera contrachapada compuesta únicamente de láminas de madera de Tableros de madera maciza, tableros laminados y listones, con al menos una capa exterior de madera distinta de la de coníferas (exc. bambú, con una capa exterior de madera tropical, contrachapado constituido únicamente por láminas de madera de Tablero de bloques, tableros laminados y listones, con ambas capas exteriores de madera de coníferas (exc. bambú, con una capa exterior de madera tropical, madera contrachapada compuesta únicamente por láminas de madera de Madera laminada con al menos una capa exterior de madera tropical (exc. bambú, madera contrachapada constituida únicamente por hojas de madera de Madera laminada con al menos una capa exterior de madera distinta de la de coníferas (exc. bambú, con una capa exterior de madera tropical, madera contrachapada compuesta únicamente de hojas de madera de Madera laminada con ambas capas exteriores de madera de coníferas (exc. bambú, con una capa exterior de madera tropical, madera contrachapada compuesta únicamente de hojas de madera de </t>
  </si>
  <si>
    <t>441299 - Laminated wood with both outer plies of coniferous wood (excl. of bamboo, with an outer ply of tropical wood, plywood consisting solely of sheets of wood &lt;= 6 mm thick, laminated veneered lumber, blockboard, laminboard, battenboard, sheets of compressed wood, cellular wood panels, inlaid wood and sheets identifiable as furniture components)</t>
  </si>
  <si>
    <r>
      <rPr>
        <sz val="11"/>
        <rFont val="Calibri"/>
      </rPr>
      <t>https://members.wto.org/crnattachments/2025/TBT/ECU/25_08819_00_s.pdf</t>
    </r>
  </si>
  <si>
    <t>1. ISO 2074:2007/Amd 1:2017, Plywood -- Vocabulary;2. ISO 2859-1:1999+Amd 1:2011, Sampling procedures for inspection by attributes. Part 1: Sampling schemes indexed by acceptance quality limit (AQL) for lot-by-lot inspection.3. ISO 12460-4:2016, Wood-based panels - Determination of formaldehyde release. Part 4: Desiccator method.4. ISO/IEC 17025:2017, General requirements for the competence of testing and calibration laboratories.5. ISO/IEC 17050-1:2004, Conformity assessment - Supplier's declaration of conformity. Part 1: General requirements.6. ISO/IEC 17067:2013, Conformity assessment. Fundamentals of product certification and guidelines for product certification schemes.7. EN 313-2:1999 - Plywood. Classification and terminology Part 2: Terminology.8. EN 315:2000 - Plywood. Tolerances for dimensions.9. EN 324-1:1993 - Wood-based panels. Determination of dimensions of boards.10. EN 636:2012+A1:2015 - Plywood. Specifications.11. EN 13986:2004+A1:2015 - Wood-based panels for use in construction. Characteristics, evaluation of conformity and marking.12. ASTM E1333-22:2022, Standard Test Method for Determining Formaldehyde Concentrations in Air and Emission Rates from Wood Products Using a Large Chamber.13. Ecuadorian Technical Standard NTE INEN 896:2013, Tablero de madera aglomerada contrachapada y fibras de madera (MDF) Determinación del contenido de humedad.14. Ecuadorian Technical Standard NTE INEN 900:2003, Tableros de madera contrachapada. Requisitos.15. Ecuadorian Technical Standard NTE INEN 900; Enmienda 1: 2014, Tableros de madera contrachapada. Requisitos.16. Ecuadorian Technical Standard NTE INEN 900; Enmienda 2: 2017, Tableros de madera contrachapada. Requisitos.17. Ecuadorian Technical Standard NTE INEN 900; Corrigendo 1: 2019, Tableros de madera contrachapada. Requisitos.This document will replace the following related notifications:Relevant notifications:• G/TBT/N/ECU/465• G/TBT/N/ECU/270• G/TBT/N/ECU/270/Add.1• G/TBT/N/ECU/270/Add.2• G/TBT/N/ECU/270/Add.3• G/TBT/N/ECU/465/Rev.1G/TBT/N/ECU/557- 4 -</t>
  </si>
  <si>
    <t>Draft COMMISSION DELEGATED REGULATION, supplementing Regulation (EU) 2017/1369 of the European Parliament and of the Council with regard to the energy labelling of space heaters, combination heaters, temperature controls, solar devices, shower-water heat-recovery devices and packages of those products and repealing Commission Delegated Regulation (EU) No 811/2013</t>
  </si>
  <si>
    <t>Regulation (EU) 1369/2017 requires the rescaling of the energy label for space and water heaters. The draft updates and rescales the label from the previous A+++/A++/A+ classes to a more straightforward A to G scale. New icons and features are added to the energy label, a QR code that link to the European Product Registry for Energy Labelling (EPREL), an icon for energy-smart appliances, an icon for heat pumps using a Fgas free refrigerant and icons to indicate whether the products is also supplying water heating and/or cooling functions. The draft Regulation clarifies the rights and obligations of dealers, including installers acting as dealers, in relation to energy labelling. </t>
  </si>
  <si>
    <t>space heaters, combination heaters, temperature controls, solar devices, shower water heat recovery devices and packages of those products</t>
  </si>
  <si>
    <t>Consumer information, labelling (TBT)</t>
  </si>
  <si>
    <t>The revised Energy Labelling Regulation, aligned with ecodesign requirements, is crucial for advancing the European Green Deal and promoting a circular economy. It aims to address existing issues in energy labelling, such as outdated energy efficiency classes and an inadequate framework for new technologies like heat pumps and hybrid systems. By updating the labels to a scale from A to G, incorporating new features like QR codes and Fgas free refrigerant indicators, and improving test methods, the regulation will enhance consumer awareness and encourage the adoption of efficient, renewable energy solutions. This revision supports the EU's goals of energy efficiency, sustainability, and reduced dependence on imported energy.</t>
  </si>
  <si>
    <r>
      <rPr>
        <sz val="11"/>
        <rFont val="Calibri"/>
      </rPr>
      <t>https://members.wto.org/crnattachments/2025/TBT/EEC/25_08818_00_e.pdf
https://members.wto.org/crnattachments/2025/TBT/EEC/25_08818_01_e.pdf</t>
    </r>
  </si>
  <si>
    <t>-Regulation (EU) 2017/1369 of the European Parliament and of the Council of 4 July 2017 setting a framework for energy labelling and repealing Directive 2010/30/EURegulation - 2017/1369 - EN - EUR-Lex-Commission Delegated Regulation (EU) No 811/2013 of 18 February 2013 supplementing Directive 2010/30/EU of the European Parliament and of the Council with regard to the energy labelling of space heaters, combination heaters, packages of space heater, temperature control and solar device and packages of combination heater, temperature control and solar deviceDelegated regulation - 811/2013 - EN - EUR-Lex</t>
  </si>
  <si>
    <t>Burundi</t>
  </si>
  <si>
    <t>DEAS 1304: 2025 Agave Spirits– Specification </t>
  </si>
  <si>
    <t>This Draft East African Standard specifies requirements, sampling and test methods for agave spirits</t>
  </si>
  <si>
    <t>Alcoholic beverages (ICS code(s): 67.160.10)</t>
  </si>
  <si>
    <t>Consumer information, labelling (TBT); Prevention of deceptive practices and consumer protection (TBT); Protection of human health or safety (TBT); Quality requirements (TBT); Harmonization (TBT); Reducing trade barriers and facilitating trade (TBT); Cost saving and productivity enhancement (TBT)</t>
  </si>
  <si>
    <r>
      <rPr>
        <sz val="11"/>
        <rFont val="Calibri"/>
      </rPr>
      <t>https://members.wto.org/crnattachments/2025/TBT/KEN/25_08831_00_e.pdf</t>
    </r>
  </si>
  <si>
    <t>CAC/GL 66, Guidelines for the use of flavouringsCXS 192, General standard for food additivesCXS 193, General standard for contaminants and toxins in food and feedEAS 38, Labelling of pre-packaged foods — General requirementsEAS 39, Hygiene for food and drink manufacturing industry — Code of practiceEAS 104, Alcoholic beverages — Methods of sampling and testISO 2173, Fruit and vegetable products — Determination of soluble solids — Refractometric methodISO 17378-2, Water quality — Determination of arsenic and antimony — Part 2: Method using hydride generation atomic absorption spectrometry (HG-AAS)ISO 15586, Water quality — Determination of trace elements using atomic absorption spectrometry with graphite furnaceISO 17239, Fruits, vegetables and derived products Determination of arsenic content Method using hydride generation atomic absorption spectrometryISO 12846, Water quality — Determination of mercury — Method using atomic absorption spectrometry (AAS) with and without enrichmentISO 17294-2, Water quality — Application of inductively coupled plasma mass spectrometry (ICP-MS) — Part 2: Determination of selected elements including uranium isotopes</t>
  </si>
  <si>
    <t>DKS 1652: 2025 Hygienic practices on commercial fishing vessels ― Code of practice</t>
  </si>
  <si>
    <t>This draft Kenya Standard prescribes general hygiene principles for certain aspects of the design, construction and operation of factory vessels and other commercial fishing vessels (carrier).</t>
  </si>
  <si>
    <t>Processes in the food industry (ICS code(s): 67.020); Fish and fishery products (ICS code(s): 67.120.30)</t>
  </si>
  <si>
    <t>67.020 - Processes in the food industry; 67.120.30 - Fish and fishery products</t>
  </si>
  <si>
    <r>
      <rPr>
        <sz val="11"/>
        <rFont val="Calibri"/>
      </rPr>
      <t>https://members.wto.org/crnattachments/2025/TBT/KEN/25_08830_00_e.pdf</t>
    </r>
  </si>
  <si>
    <t>EAS 12, Potable water ― Specification EAS 39, General principles of food hygiene ― Code of practice</t>
  </si>
  <si>
    <t>THE STANDARDS (IMPORT CARGO CONSOLIDATION) REGULATIONS, 2023</t>
  </si>
  <si>
    <t>The Purpose of these Regulations is togive effect to section 14 C of the Act; ( “Act” means the Standards Act (Cap. 496))provide a unified approach with regard to cargo consolidation and import; and facilitate the small and medium traders to efficiently conduct import business. Purpose of the Regulations. These regulations shall apply toconsolidated cargo imported into Kenya through air and sea; and persons undertaking the business of consolidation.</t>
  </si>
  <si>
    <t>Reducing trade barriers and facilitating trade (TBT)</t>
  </si>
  <si>
    <r>
      <rPr>
        <sz val="11"/>
        <rFont val="Calibri"/>
      </rPr>
      <t>https://members.wto.org/crnattachments/2025/TBT/KEN/25_08834_00_e.pdf</t>
    </r>
  </si>
  <si>
    <t>The Kenya Standards Act (Cap 496)</t>
  </si>
  <si>
    <t>COMMISSION DELEGATED REGULATION (EU) supplementing Regulation (EU) 2024/3110 of the European Parliament and of the Council by establishing the applicable assessment and verification systems for product families and categories</t>
  </si>
  <si>
    <t>Assessment and verification system applicable to each product family or product category</t>
  </si>
  <si>
    <t>Establishment of the assessment and verification system applicable to each product family or product category by setting out the third-party tasks to be performed by notified bodies in relation to the assessment and verification of the performance of construction products and those related to the fulfilment of requirements. This delegated act provides continuity with the approach adopted under Regulation (EU) 305/201</t>
  </si>
  <si>
    <r>
      <rPr>
        <sz val="11"/>
        <rFont val="Calibri"/>
      </rPr>
      <t>https://members.wto.org/crnattachments/2025/TBT/EEC/25_08843_00_e.pdf
https://members.wto.org/crnattachments/2025/TBT/EEC/25_08843_01_e.pdf</t>
    </r>
  </si>
  <si>
    <t>DEAS 109: 2025 Portable spirit– Specification </t>
  </si>
  <si>
    <t>This Draft East African Standard specifies requirements, sampling and test methods for potable spirits.</t>
  </si>
  <si>
    <r>
      <rPr>
        <sz val="11"/>
        <rFont val="Calibri"/>
      </rPr>
      <t>https://members.wto.org/crnattachments/2025/TBT/KEN/25_08837_00_e.pdf</t>
    </r>
  </si>
  <si>
    <t>CAC/GL 66, Guidelines for the use of flavouringsCODEX STAN 192, Codex general standard for food additivesEAS 38, Labelling of pre-packaged foods — SpecificationEAS 39, Hygiene in the food and drink manufacturing industry — Code of practiceEAS 104, Alcoholic beverages — Methods of sampling and testingEAS 123, Distilled water — SpecificationEAS 144, Neutral spirit — Specification</t>
  </si>
  <si>
    <t>DKS 3045: 2025 Plastic closures — Specification   </t>
  </si>
  <si>
    <t>This draft Kenya Standard covers geometrical and dimensional accuracy, physical properties, storage and handling conditions and application of plastic closures.</t>
  </si>
  <si>
    <t>Plastics in general (ICS code(s): 83.080.01)</t>
  </si>
  <si>
    <t>83.080.01 - Plastics in general</t>
  </si>
  <si>
    <t>Consumer information, labelling (TBT); Quality requirements (TBT)</t>
  </si>
  <si>
    <r>
      <rPr>
        <sz val="11"/>
        <rFont val="Calibri"/>
      </rPr>
      <t>https://members.wto.org/crnattachments/2025/TBT/KEN/25_08829_00_e.pdf</t>
    </r>
  </si>
  <si>
    <t>KS 2322, Polyethylene for its safe use in contact with foodstuffs, pharmaceuticals and drinking water — Specification KS 2323, Polypropylene and its copolymers for its safe use in contact with foodstuffs, pharmaceuticals and drinking water — Specification KS 2319 Determination of overall migration of constituent of Plastic material and articles intended to come into contact with food stuffs-Method of analysis. </t>
  </si>
  <si>
    <t>DEAS 140: 2025 Sparkling wine– Specification </t>
  </si>
  <si>
    <t>This Draft East African Standard specifies requirements, sampling and test methods for sparkling wine.This standard also applies to carbonated wine.</t>
  </si>
  <si>
    <r>
      <rPr>
        <sz val="11"/>
        <rFont val="Calibri"/>
      </rPr>
      <t>https://members.wto.org/crnattachments/2025/TBT/KEN/25_08835_00_e.pdf</t>
    </r>
  </si>
  <si>
    <t>CODEX STAN 192, General standard for food additivesCAC/GL 66, Guidelines for the use of flavouringsEAS 12, Drinking (potable) water — SpecificationEAS 38, Labelling of pre-packaged foods — SpecificationEAS 39, Hygiene in food and drink manufacturing industry — Code of practiceEAS 104, Alcoholic beverages — Methods of sampling and testingISO 7952, Fruits, vegetables and derived products — determination of copper content — Method using flame atomic absorption spectrometryISO 5523, Liquid fruit and vegetables — Determination of sulphur dioxide content (Routine method)ISO 6633, Fruits, vegetables and derived products -- Determination of lead content — Flameless atomic absorption spectrometric method</t>
  </si>
  <si>
    <t>DEAS 142: 2025 Vodka– Specification </t>
  </si>
  <si>
    <t>This Draft East African Standard specifies requirements, sampling and test methods for vodka.This standard also applies to flavoured vodka</t>
  </si>
  <si>
    <r>
      <rPr>
        <sz val="11"/>
        <rFont val="Calibri"/>
      </rPr>
      <t>https://members.wto.org/crnattachments/2025/TBT/KEN/25_08833_00_e.pdf</t>
    </r>
  </si>
  <si>
    <t>CODEX STAN 192, General standard for food additivesCAC/GL 66, Guidelines for the use of flavouringsEAS 38, Labelling of pre-packaged foods — SpecificationEAS 39, Hygiene in the food and drink manufacturing industry — Code of practiceEAS 104, Alcoholic beverages — Methods of sampling and testingEAS 123, Distilled water — SpecificationEAS 144, Neutral spirit — Specification</t>
  </si>
  <si>
    <t>DEAS 145: 2025 Gin– Specification </t>
  </si>
  <si>
    <t>This Draft East African Standard specifies requirements, sampling and test methods for gin and flavoured gin</t>
  </si>
  <si>
    <r>
      <rPr>
        <sz val="11"/>
        <rFont val="Calibri"/>
      </rPr>
      <t>https://members.wto.org/crnattachments/2025/TBT/KEN/25_08832_00_e.pdf</t>
    </r>
  </si>
  <si>
    <t>CAC/GL 66, Guidelines for the use of flavouringsCODEX STAN 192, Codex general standard for food additivesEAS 38, General standard for the labelling of pre-packaged foods — SpecificationEAS 39, Hygiene in the food and drink manufacturing industry — Code of practiceEAS 104, Alcoholic beverages — Methods of sampling and testingEAS 144, Neutral spirit — SpecificationEAS 123, Distilled water — Specification</t>
  </si>
  <si>
    <t>DEAS 139: 2025 Fortified wine– Specification</t>
  </si>
  <si>
    <t>DEAS 139: 2025 Fortified wine– Specification </t>
  </si>
  <si>
    <r>
      <rPr>
        <sz val="11"/>
        <rFont val="Calibri"/>
      </rPr>
      <t>https://members.wto.org/crnattachments/2025/TBT/KEN/25_08836_00_e.pdf</t>
    </r>
  </si>
  <si>
    <t>CAC/GL 66, Guidelines for the use of flavouringsCODEX STAN 192, General standard for food additivesEAS 38, Labelling of pre-packaged foods — SpecificationEAS 39, Hygiene in the food and drink manufacturing industry — Code of practiceEAS 104, Alcoholic beverages — Methods of sampling and testingEAS 123, Distilled water — SpecificationEAS 138, Still table wines — SpecificationEAS 144, Neutral spirit — SpecificationISO 6633, Fruits, vegetables and derived products — Determination of lead content — Flameless atomic absorption spectrometric methodISO 7952, Fruits, vegetables and derived products — Determination of copper content — Method using flame atomic absorption spectrometry</t>
  </si>
  <si>
    <t>DEAS 138: 2025 Still Table Wine– Specification</t>
  </si>
  <si>
    <t>This Draft East African Standard specifies requirements, sampling and test methods for still table wine prepared from grapes or other fruits.</t>
  </si>
  <si>
    <r>
      <rPr>
        <sz val="11"/>
        <rFont val="Calibri"/>
      </rPr>
      <t>https://members.wto.org/crnattachments/2025/TBT/KEN/25_08838_00_e.pdf</t>
    </r>
  </si>
  <si>
    <t>CODEX STAN 192, General standard for food additivesEAS 38, Labelling of pre-packaged foods — General requirementsEAS 39, Hygiene for food and drink manufacturing industry — Code of practiceEAS 104, Alcoholic beverages — Methods of sampling and testISO 4833-1, Microbiology of the food chain — Horizontal method for the enumeration of micro-organisms — Part 1: Colony-count at 30 degrees C pour plate techniqueISO 5523, Liquid fruit and vegetables — Determination of sulphurdioxide content (Routine method)ISO 7952, Fruits, vegetables and derived products — Determination of copper content —- Method using flame atomic absorption spectrometryISO 12193, Animal and vegetable fats and oils — Determination of lead by direct graphite furnace atomic absorption spectroscopy</t>
  </si>
  <si>
    <t>Draft COMMISSION DELEGATED REGULATION, supplementing Regulation (EU) 2017/1369 of the European Parliament and of the Council with regard to the energy labelling of water heaters, solar devices, shower water heat recovery devices, packages of those products and hot water storage tanks, and repealing Commission Delegated Regulation (EU) No 812/2013</t>
  </si>
  <si>
    <t>Regulation (EU) 1369/2017 requires the rescaling of the energy label for water heaters. The draft updates and rescales the label from the previous A+++/A++/A+ classes to a more straightforward A to G scale. New icons and features are added to the energy label, a QR code that link to the European Product Registry for Energy Labelling (EPREL), and an icon for energy-smart appliances. The draft Regulation clarifies the rights and obligations of dealers, including installers acting as dealers, in relation to energy labelling. </t>
  </si>
  <si>
    <t>Water heaters and hot water storage tanks</t>
  </si>
  <si>
    <t>The revised Energy Labelling Regulation, aligned with ecodesign requirements, is crucial for advancing the European Green Deal and promoting a circular economy. It aims to address existing issues in energy labelling, such as outdated energy efficiency classes and an inadequate framework for new technologies like heat pumps and solar thermal devices. By updating the labels to a scale from A to G, incorporating new features like QR codes and energy smart appliance logo, and improving test methods, the regulation will enhance consumer awareness and encourage the adoption of efficient, renewable energy solutions. This revision supports the EU's goals of energy efficiency, sustainability, and reduced dependence on imported energy.</t>
  </si>
  <si>
    <r>
      <rPr>
        <sz val="11"/>
        <rFont val="Calibri"/>
      </rPr>
      <t>https://members.wto.org/crnattachments/2025/TBT/EEC/25_08823_00_e.pdf
https://members.wto.org/crnattachments/2025/TBT/EEC/25_08823_01_e.pdf</t>
    </r>
  </si>
  <si>
    <t>-Regulation (EU) 2017/1369 of the European Parliament and of the Council of 4 July 2017 setting a framework for energy labelling and repealing Directive 2010/30/EURegulation - 2017/1369 - EN - EUR-Lex-Commission Delegated Regulation (EU) No 812/2013 of 18 February 2013 supplementing Directive 2010/30/EU of the European Parliament and of the Council with regard to the energy labelling of  water heaters, hot water storage tanks and packages of water heater and solar deviceDelegated regulation - 812/2013 - EN - EUR-Lex</t>
  </si>
  <si>
    <t>Commission Regulation setting ecodesign requirements for space heaters, combination heaters, temperature controls, solar devices, shower water heat recovery devices and packages of those products, amending and repealing Commission Regulation (EU) 813/2013 and repealing Council Directive 92/42/EEC</t>
  </si>
  <si>
    <t>Expanding the scope of the Regulation to include space heater with rated heat output larger than 400 kW and up to 1 MW. Inclusion of new product definitions and test and calculation methods for new products including hybrid heat pumps and thermally driven heat pumps. Including information requirements for some part of heating systems such as solar devices, temperature controls and shower water heat recovery devices. Differentiating space heating energy efficiency requirements for fossil boilers and more efficient alternatives and aligning requirements for water heating with draft requirements for dedicated water heaters. Introducing cooling (as information requirement).Introducing resource-efficiency requirements, including ensuring the availability of spare parts and facilitating easier access to repair and maintenance information, in line with the circular economy. This also includes providing end-of-life information on product dismantling for material recovery, recycling, and disposal. Introducing self-monitoring requirements. The draft regulation takes into account comments from the Ecodesign and Energy Labelling Consultation Forum meetings, held on 27 September 2021 and 23 April 2023 and seeks to balance energy efficiency improvements with practical implementation.</t>
  </si>
  <si>
    <t>space heaters </t>
  </si>
  <si>
    <t>Protection of the environment (TBT)</t>
  </si>
  <si>
    <t>The primary objective of this Draft Regulation is the protection of the environment through the enhancement of the environmental and energy performance of space heaters, combination heaters and packages of such heaters, temperature controls, solar devices and shower water heat recovery devices across the European Union. This goal is pursued by setting more stringent energy efficiency requirements, enhancing information supply to allow better system integration and encouraging the use of innovative technologies. Key objectives of the proposed regulation include:By promoting energy efficiency, the draft seeks to push for technological innovation by setting ambitious energy performance targets, favoring for high-efficiency systems such as heat pumps. This will ensure that overall, new products achieve higher levels of energy efficiency, lowering overall energy consumption and reducing carbon emissions.The draft fosters a circular economy by requiring manufacturers to comply with the resource efficiency, including providing spare parts, repair information, and designing heaters that are easier to dismantle and recycle. This helps reduce waste and the environmental impact associated with product disposal.The draft encourages manufacturers to provide clear and comprehensive information on product performance, including energy consumption and emissions data. Additionally, the regulation promotes interoperability for demand-response functions to enhance the performance of energy-smart appliances in connected homes.</t>
  </si>
  <si>
    <r>
      <rPr>
        <sz val="11"/>
        <rFont val="Calibri"/>
      </rPr>
      <t>https://members.wto.org/crnattachments/2025/TBT/EEC/25_08842_00_e.pdf
https://members.wto.org/crnattachments/2025/TBT/EEC/25_08842_01_e.pdf</t>
    </r>
  </si>
  <si>
    <t>Directive 2009/125/EC of the European Parliament and of the Council of 21 October 2009 establishing a framework for the setting of ecodesign requirements for energy-related products, Official Journal L 285 , 31 October 2009, P. 010.http://eur-lex.europa.eu/LexUriServ/LexUriServ.do?uri=OJ:L:2009:285:0010:0035:en:PDF-Commission Regulation (EU) No 813/2013 of 2 August 2013 implementing Directive 2009/125/EC of the European Parliament and of the Council with regard to ecodesign requirements for space heaters and combination heaters. Regulation - 813/2013 - EN - EUR-Lex</t>
  </si>
  <si>
    <t>Mongolia</t>
  </si>
  <si>
    <t>Technical regulation on the safety of construction materials and products</t>
  </si>
  <si>
    <t>This “Technical Regulation on the Safety of Construction Materials and Products” (hereinafter referred to as the “Technical Regulation”) establishes the fundamental safety, fitness-for-purpose and essential requirements intended to protect human life and health, safeguard the environment, prevent misleading of consumers, and ensure the safety and proper use of construction materials and products.</t>
  </si>
  <si>
    <t>All construction materials and products may harm to human health, life, environment.</t>
  </si>
  <si>
    <t>91 - Construction materials and building</t>
  </si>
  <si>
    <t>National security requirements (TBT); Protection of human health or safety (TBT); Protection of the environment (TBT); Quality requirements (TBT)</t>
  </si>
  <si>
    <r>
      <rPr>
        <sz val="11"/>
        <rFont val="Calibri"/>
      </rPr>
      <t>https://members.wto.org/crnattachments/2025/TBT/MNG/25_08841_00_e.pdf</t>
    </r>
  </si>
  <si>
    <t>Law on Standardization, technical regulation &amp; accreditation of conformity assessment, 2018  </t>
  </si>
  <si>
    <t>Commission Regulation setting ecodesign requirements for water heaters, solar devices, shower water heat recovery devices, packages of those products and hot water storage tanks, amending and repealing Commission Regulation (EU) 814/2013</t>
  </si>
  <si>
    <t>Expanding the scope of the Regulation to include new product subcategories, such as cogeneration water heaters and tanks with PCM materials.  Differentiating requirements for electric and gas water heaters to allow further energy savings.Introducing resource-efficiency requirements, including ensuring the availability of spare parts and facilitating easier access to repair and maintenance information, in line with the circular economy. This also includes providing end-of-life information on product dismantling for material recovery, recycling, and disposal. The draft regulation takes into account comments from the Ecodesign and Energy Labelling Consultation Forum meetings, held on 27 September 2021 and 23 April 2023 and seeks to balance energy efficiency improvements with practical implementation.</t>
  </si>
  <si>
    <t>Water heaters, temperature controls, solar devices, shower water heat recovery devices, packages of these products and hot water storage tanks. </t>
  </si>
  <si>
    <t>The primary objective of this Draft Regulation is to enhance the environmental and energy performance of water heaters and hot water storage tanks across the European Union. This goal is pursued by setting more stringent energy efficiency requirements, enhancing information supply to allow better system integration and encouraging the use of innovative technologies. Key objectives of the proposed regulation include:By promoting energy efficiency, the draft seeks to push for technological innovation by setting ambitious energy performance targets, favoring for high-efficiency systems such as heat pump water heaters. This will ensure that overall, new products achieve higher levels of energy efficiency, lowering overall energy consumption and reducing carbon emissions.The draft fosters a circular economy by requiring manufacturers to comply with the resource efficiency, including providing spare parts, repair information, and designing heaters that are easier to dismantle and recycle. This helps reduce waste and the environmental impact associated with product disposal.The draft encourages manufacturers to provide clear and comprehensive information on product performance, including energy consumption and emissions data. Additionally, the regulation promotes interoperability for demand-response functions to enhance the performance of energy-smart appliances in connected homes.</t>
  </si>
  <si>
    <r>
      <rPr>
        <sz val="11"/>
        <rFont val="Calibri"/>
      </rPr>
      <t>https://members.wto.org/crnattachments/2025/TBT/EEC/25_08821_00_e.pdf
https://members.wto.org/crnattachments/2025/TBT/EEC/25_08821_01_e.pdf</t>
    </r>
  </si>
  <si>
    <t>Directive 2009/125/EC of the European Parliament and of the Council of 21 October 2009 establishing a framework for the setting of ecodesign requirements for energy-related products, Official Journal L 285 , 31 October 2009, P. 010.http://eur-lex.europa.eu/LexUriServ/LexUriServ.do?uri=OJ:L:2009:285:0010:0035:en:PDF-Commission Regulation (EU) No 814/2013 of 2 August 2013 implementing Directive 2009/125/EC of the European Parliament and of the Council with regard to ecodesign requirements for water heaters and hot water storage tanks. Regulation - 813/2013 - EN - EUR-Lex</t>
  </si>
  <si>
    <t>Lubricating oils ـــ Hydraulic oils ـــ Specifications for categories HFAE, HFAS, HFB, HFC, HFDR, HFDU</t>
  </si>
  <si>
    <t>This Jordanian Standard specifies the requirements of unused fire-resistant and less flammable hydraulic fluids for hydrostatic and hydrodynamic systems in general industrial applications. It provides guidance for suppliers, end-users, and manufacturers of hydraulic equipment. It defines specifications for categories HFAE, HFAS, HFB, HFC, HFDR, and HFDU, including: composition, viscosity, water content, corrosion protection, elastomer compatibility, fire-resistance, oxidation and hydrolytic stability, and lubrication performance.</t>
  </si>
  <si>
    <t>Lubricants, industrial oils and related products (ICS code(s): 75.100); Hydraulic fluids (ICS code(s): 75.120)</t>
  </si>
  <si>
    <t>75.100 - Lubricants, industrial oils and related products; 75.120 - Hydraulic fluids</t>
  </si>
  <si>
    <t>Prevention of deceptive practices and consumer protection (TBT); Protection of human health or safety (TBT); Protection of the environment (TBT); Harmonization (TBT)</t>
  </si>
  <si>
    <r>
      <rPr>
        <sz val="11"/>
        <rFont val="Calibri"/>
      </rPr>
      <t>https://jsmo.gov.jo/EBV4.0/Root_Storage/AR/EB_UsefullLinks/DJS_2424-2025.pdfhttps://jsmo.gov.jo/EBV4.0/Root_Storage/AR/EB_UsefullLinks/DJS_2424-2025.pdf</t>
    </r>
  </si>
  <si>
    <t>ISO 12922:2020Jordanian Standards JS 119:2022, JS 2421, JS ISO 3448</t>
  </si>
  <si>
    <t>National Standard of the P.R.C., Micro-dose X-ray security inspection system—Part 4：Humanbody security inspection system</t>
  </si>
  <si>
    <t>This document specifies the classification, general technical requirements, test methods, inspection rules, packaging, marking, storage and transportation as well accompanying technical documents for humanbody security inspection system. _x000D_
This document applies to the design, manufacture, assembly, acceptance and operation of various humanbody security inspection system.  _x000D_
This document does not apply to computed tomography (CT) system.</t>
  </si>
  <si>
    <t>Humanbody security inspection system (HS code(s): 902219); (ICS code(s): 13.310)</t>
  </si>
  <si>
    <t>902219 - Apparatus based on the use of X-rays (other than for medical, surgical, dental or veterinary uses)</t>
  </si>
  <si>
    <t>13.310 - Protection against crime</t>
  </si>
  <si>
    <r>
      <rPr>
        <sz val="11"/>
        <rFont val="Calibri"/>
      </rPr>
      <t>https://members.wto.org/crnattachments/2025/TBT/CHN/25_08788_00_x.pdf</t>
    </r>
  </si>
  <si>
    <t>Public Health Protection (Food) Notice (Application of Changes to the Annex to the European Union Directives) (Commission Regulation (EU) No 10/2011 of 14 January 2011 on plastic materials and articles intended to come into contact with food), 5785 – 2025</t>
  </si>
  <si>
    <t>Commission Regulation (EU) No 10/2011 of 14 January 2011 on plastic materials and articles intended to come into contact with food was adopted in Israel as part of Amendment No. 10 to the Public Health Protection (Food) Law, 5776 - 2015 (notified in G/TBT/N/ISR/1332/Rev.1), and appears in item 16 of the Second Annex A to the Law with a few deviations as detailed in columns A and C, in addition to the exceptions as stated in Section 3A(a1) to (a5) of the Law. The adopted European edition was the version valid as of 31 August 2023. This regulation was applied in Israel only to the following:_x000D_
(a) a proper importer importing food through the European route;_x000D_
(b) a manufacturer holding a proper manufacturing certificate or a manufacturer having a certificate of submission of an undertaking, in which the provisions of Section 321A of the Food Law are met;_x000D_
(c) a marketer who purchased or received food of those mentioned above.It is now proposed to apply the change to the adopted Regulation (EC) 10/2011 in full, as implemented in the  European  Union by  10  September  2025.  The main change introduced in this proposed Order is updating the definitions and the high degree of purity of raw materials, as well as general requirements for materials used in the production of plastic materials that come into contact with food.It is also clarified that the exceptions listed in Column A of Item 16 in Appendix II A will continue to apply to the proposed changes to be implemented in Israel.</t>
  </si>
  <si>
    <t>Food, except for raw meat, raw milk, honey, and fresh eggs in their shells (ICS code(s): 67.040; 67.050)</t>
  </si>
  <si>
    <t>67.040 - Food products in general; 67.050 - General methods of tests and analysis for food products; 67.250 - Materials and articles in contact with foodstuffs</t>
  </si>
  <si>
    <r>
      <rPr>
        <sz val="11"/>
        <rFont val="Calibri"/>
      </rPr>
      <t>https://members.wto.org/crnattachments/2025/TBT/ISR/25_08753_00_x.pdf</t>
    </r>
  </si>
  <si>
    <t>Announcement of the opening of the change for public commentsNotice of the Food Service Administration in accordance with Section 3A(c) of the LawProtection of Public Health Law (Food) 5776-2015RIACommission Regulation (EU) No 10/2011 of 14 January 2011 on plastic materials and articles intended to come into contact with food</t>
  </si>
  <si>
    <t>National Standard of the P.R.C., Micro-dose X-ray security inspection system Part 2: Transmission baggage security inspection system</t>
  </si>
  <si>
    <t>This document specifies the general technical requirements, test methods, inspection rules, packaging, marking, storage and transportation, as well as accompanying technical documents for transmission baggage security inspection system._x000D_
This document applies to the design, manufacture, assembly, acceptance and operation of various transmission baggage security inspection system._x000D_
This document does not apply to computed tomography (CT) system, electron accelerators, and X-ray security inspection system with an X-ray generator energy greater than 500keV.</t>
  </si>
  <si>
    <t>Transmission baggage security inspection system (HS code(s): 902219); (ICS code(s): 13.310)</t>
  </si>
  <si>
    <r>
      <rPr>
        <sz val="11"/>
        <rFont val="Calibri"/>
      </rPr>
      <t>https://members.wto.org/crnattachments/2025/TBT/CHN/25_08786_00_x.pdf</t>
    </r>
  </si>
  <si>
    <t>National Standard of the P.R.C., General specifications for hand-held metal detectors</t>
  </si>
  <si>
    <t>The document specifies the technical requirements, test methods, inspection rules, identification, marking, labeling, packaging, and accompanying technical documents for hand-held metal detectors._x000D_
The document applies to hand-held metal detectors used for inspecting metal weapons and prohibited metal items, and serves as the fundamental basis for the design, manufacture, inspection, and operation of such equipment. Hand-held metal detectors for other purposes may refer to this document for implementation.</t>
  </si>
  <si>
    <t>Hand-held metal detectors (HS code(s): 854370); (ICS code(s): 13.310)</t>
  </si>
  <si>
    <t>854370 - Electrical machines and apparatus, having individual functions, n.e.s. in chapter 85</t>
  </si>
  <si>
    <r>
      <rPr>
        <sz val="11"/>
        <rFont val="Calibri"/>
      </rPr>
      <t>https://members.wto.org/crnattachments/2025/TBT/CHN/25_08791_00_x.pdf</t>
    </r>
  </si>
  <si>
    <t>National Standard of the P.R.C., General specifications for Walk-through metal detectors</t>
  </si>
  <si>
    <t>The document specifies the technical requirements, test methods, inspection rules, identification, marking, labeling, packaging and accompanying technical documents for walk-through metal detectors._x000D_
The document applies to walk-through metal detectors for inspecting metal weapons and prohibited metal items. Walk-through metal detectors for other purposes may refer to this standard for implementation.</t>
  </si>
  <si>
    <t>Walk-through metal detectors (HS code(s): 854370); (ICS code(s): 13.310)</t>
  </si>
  <si>
    <r>
      <rPr>
        <sz val="11"/>
        <rFont val="Calibri"/>
      </rPr>
      <t>https://members.wto.org/crnattachments/2025/TBT/CHN/25_08790_00_x.pdf</t>
    </r>
  </si>
  <si>
    <t>National Standard of the P.R.C., Performance requirements and testing methods for electronic stability control system(ESC) for light-duty vehicles</t>
  </si>
  <si>
    <t>This document specifies the performance requirements and test methods for electronic stability control system (ESC) for light-duty vehicles._x000D_
This document applies to vehicles of category M1 and N1 specified in GB/T 15089.</t>
  </si>
  <si>
    <t>Electronic stability control system (ESC) (HS code(s): 870830); (ICS code(s): 43.040.40)</t>
  </si>
  <si>
    <t>870830 - Brakes and servo-brakes and their parts, for tractors, motor vehicles for the transport of ten or more persons, motor cars and other motor vehicles principally designed for the transport of persons, motor vehicles for the transport of goods and special purpose motor vehicles, n.e.s.</t>
  </si>
  <si>
    <t>43.040.40 - Braking systems</t>
  </si>
  <si>
    <r>
      <rPr>
        <sz val="11"/>
        <rFont val="Calibri"/>
      </rPr>
      <t>https://members.wto.org/crnattachments/2025/TBT/CHN/25_08792_00_x.pdf
https://members.wto.org/crnattachments/2025/TBT/CHN/25_08792_01_x.pdf</t>
    </r>
  </si>
  <si>
    <t>GB/T 15089—2001</t>
  </si>
  <si>
    <t>Lubricating oils ـــ Hydraulic oils ـــ Specifications for categories HH, HL, HM, HV, HG, HMHP, HVHP</t>
  </si>
  <si>
    <t>This Jordanian Standard specifies the minimum requirements for new mineral oil hydraulic fluids and is intended for hydraulic systems, particularly for hydrostatic hydraulic fluid power application and high-performance systems. The purpose of this Jordanian Standard is to guide suppliers and end users of mineral oil hydraulic fluids and to direct equipment manufacturers of hydraulic systems.</t>
  </si>
  <si>
    <t>Prevention of deceptive practices and consumer protection (TBT); Protection of human health or safety (TBT); Harmonization (TBT)</t>
  </si>
  <si>
    <r>
      <rPr>
        <sz val="11"/>
        <rFont val="Calibri"/>
      </rPr>
      <t>https://jsmo.gov.jo/EBV4.0/Root_Storage/AR/EB_UsefullLinks/DJS_2422-2025.pdf</t>
    </r>
  </si>
  <si>
    <t>ISO 11158:2023ASTM D6158:2023Jordanian Standards JS 119:2022, JS 2421, JS ISO 3448</t>
  </si>
  <si>
    <t>National Standard of the P.R.C., Performance requirements and testing methods for electronic stability control system(ESC) for heavy-duty vehicles</t>
  </si>
  <si>
    <t>This document specifies the the general requirements, performance requirements and test methods for electronic stability control system (ESC) for heavy-duty vehicles._x000D_
This document applies to vehicles of category M2, M3, N2 and N3 specified in GB/T 15089._x000D_
This document does not apply to category N3 vehicles with a maximum designed total mass exceeding 25,000 kg, nor to special operation vehicles defined in GB/T 17350.</t>
  </si>
  <si>
    <r>
      <rPr>
        <sz val="11"/>
        <rFont val="Calibri"/>
      </rPr>
      <t>https://members.wto.org/crnattachments/2025/TBT/CHN/25_08793_00_x.pdf
https://members.wto.org/crnattachments/2025/TBT/CHN/25_08793_01_x.pdf
https://members.wto.org/crnattachments/2025/TBT/CHN/25_08793_02_x.pdf</t>
    </r>
  </si>
  <si>
    <t>GB/T 15089—2001, GB/T 17350—2024</t>
  </si>
  <si>
    <t>National Standard of the P.R.C.,Technical specifications for safety of power-driven vehicles operating on roads</t>
  </si>
  <si>
    <t>This document specifies the essential technical requirements for the operational safety of motor vehicles, including their complete units, major assemblies, and safety protection devices, as well as additional requirements for fire engines, ambulances, engineering emergency vehicles, police cars, and vehicles designed for persons with disabilities._x000D_
This document applies to all motor vehicles operating on roads within the territory of China, excluding trams and wheeled special machinery vehicles that are not designed and manufactured for road travel and use, and are mainly used for operation and construction in closed roads and venues.</t>
  </si>
  <si>
    <t>Passenger vehicle, goods vehicle, special motor vehicle, trailer, combination of vehicles, motorcycle and moped (HS code(s): 870121; 870210; 870220; 870230; 870321); (ICS code(s): 43.020)</t>
  </si>
  <si>
    <t>870121 - Road tractors for semi-trailers, with only compression-ignition internal combustion piston engine "diesel or semi-diesel"; 870210 - Motor vehicles for the transport of &gt;= 10 persons, incl. driver, with only diesel engine; 870220 - Motor vehicles for the transport of &gt;= 10 persons, incl. driver, with both diesel engine and electric motor as motors for propulsion; 870321 - Motor cars and other motor vehicles principally designed for the transport of &lt;10 persons, incl. station wagons and racing cars, with only spark-ignition internal combustion reciprocating piston engine of a cylinder capacity &lt;= 1.000 cm³ (excl. vehicles for travelling on snow and other specially designed vehicles of subheading 8703.10); 870230 - Motor vehicles for the transport of &gt;= 10 persons, incl. driver, with both spark-ignition internal combustion reciprocating piston engine and electric motor as motors for propulsion</t>
  </si>
  <si>
    <t>43.020 - Road vehicles in general</t>
  </si>
  <si>
    <r>
      <rPr>
        <sz val="11"/>
        <rFont val="Calibri"/>
      </rPr>
      <t>https://members.wto.org/crnattachments/2025/TBT/CHN/25_08795_00_x.pdf</t>
    </r>
  </si>
  <si>
    <t>National Standard of the P.R.C., Micro-dose X-ray security inspection system Part 3: Transmission cargo security inspection system</t>
  </si>
  <si>
    <t>This document specifies the classification, general technical requirements, test methods, inspection rules, packaging, marking, storage and transporationt, as well as accompanying technical documents for transmission cargo security inspection system._x000D_
This  document applies to the design, manufacture, assembly, acceptance and operation of various transmission cargo security inspection system._x000D_
This document does not apply to computed tomography (CT) system, electron accelerators, X-ray security inspection system with an X-ray generator energy greater than 500keV, and vehicle security inspection system.</t>
  </si>
  <si>
    <t>Transmission cargo security inspection system (HS code(s): 902219); (ICS code(s): 13.310)</t>
  </si>
  <si>
    <r>
      <rPr>
        <sz val="11"/>
        <rFont val="Calibri"/>
      </rPr>
      <t>https://members.wto.org/crnattachments/2025/TBT/CHN/25_08787_00_x.pdf</t>
    </r>
  </si>
  <si>
    <t>National Standard of the P.R.C., Micro-dose X-ray security inspection system Part 1: General technical specifications</t>
  </si>
  <si>
    <t>This document specifies the classification, general technical requirements, test methods, inspection rules, packaging, marking, storage and transportation as well as accompanying technical documents for micro-dose X-ray security inspection system. _x000D_
This document applies to various micro-dose X-ray security inspection system and serves as the fundamental basis for the design, manufacture, acceptance and operation of such system. _x000D_
This document does not apply to computed tomography (CT) system, electron accelerators, and X-ray security inspection system with an X-ray generator energy greater than 500keV.</t>
  </si>
  <si>
    <t>X-ray security inspection equipment (HS code(s): 902219); (ICS code(s): 13.310)</t>
  </si>
  <si>
    <r>
      <rPr>
        <sz val="11"/>
        <rFont val="Calibri"/>
      </rPr>
      <t>https://members.wto.org/crnattachments/2025/TBT/CHN/25_08785_00_x.pdf</t>
    </r>
  </si>
  <si>
    <t>National Standard of the P.R.C., Micro-dose X-ray security inspection system Part 5: Backscatter object security inspection system</t>
  </si>
  <si>
    <t>This ducument specifies the classification, general technical requirements, test methods, inspection rules, packaging, marking, storage and transportation as well as the requirements of accompanying technical documents for backscatter object security inspection system. _x000D_
This ducument is applicable to the design, manufacture, assembly, acceptance and operation of various micro-dose backscatter X-ray security inspection system. _x000D_
This ducument does not apply to portable backscatter security inspection system.</t>
  </si>
  <si>
    <t>Backscatter X-ray, security inspection system (HS code(s): 902219); (ICS code(s): 13.310)</t>
  </si>
  <si>
    <r>
      <rPr>
        <sz val="11"/>
        <rFont val="Calibri"/>
      </rPr>
      <t>https://members.wto.org/crnattachments/2025/TBT/CHN/25_08789_00_x.pdf</t>
    </r>
  </si>
  <si>
    <t> Lubricating oils ـــ Hydraulic oils ـــ Specifications for categories HETG, HEPG, HEES, HEPR</t>
  </si>
  <si>
    <t>This Jordanian Standard specifies the requirements for environmentally acceptable hydraulic fluids and is intended for hydraulic systems, particularly hydraulic fluid power systems. The purpose of this document is to provide guidance and requirements for suppliers and users of environmentally acceptable hydraulic fluids, and for the direction of original equipment manufacturers of hydraulic systems.This Jordanian Standard stipulates the requirements for environmentally acceptable hydraulic fluids at the time of delivery.</t>
  </si>
  <si>
    <r>
      <rPr>
        <sz val="11"/>
        <rFont val="Calibri"/>
      </rPr>
      <t>https://jsmo.gov.jo/EBV4.0/Root_Storage/AR/EB_UsefullLinks/DJS_2423-2025_.pdf</t>
    </r>
  </si>
  <si>
    <t>ISO 15380:2023Jordanian Standards JS 119:2022, JS 2421, JS ISO 3448</t>
  </si>
  <si>
    <t>Technical regulation for the biodegradable plastic bags </t>
  </si>
  <si>
    <t>This regulation specifies the following: Terms and definitions, scope, objectives, supplier obligations, labelling, conformity assessment procedures, responsibilities of regulatory authorities, the authorities of market survey responsibilities, violations and penalties, general rules, transition rules, Appendix (lists, types).</t>
  </si>
  <si>
    <t>Sacks. Bags (ICS code(s): 55.080)</t>
  </si>
  <si>
    <t>55.080 - Sacks. Bags</t>
  </si>
  <si>
    <t>Protection of the environment (TBT); Other (TBT)</t>
  </si>
  <si>
    <t>Environment protection</t>
  </si>
  <si>
    <r>
      <rPr>
        <sz val="11"/>
        <rFont val="Calibri"/>
      </rPr>
      <t>https://members.wto.org/crnattachments/2025/TBT/KWT/25_08813_00_x.pdf</t>
    </r>
  </si>
  <si>
    <t>NA</t>
  </si>
  <si>
    <t>Proyecto de Reglamento que regula las condiciones para la presentación de los resultados de control de calidad del primer lote y subsiguientes lotes de productos farmacéuticos.</t>
  </si>
  <si>
    <t>The notified Regulation establishes the requirements for the quality control of the first and subsequent batches of pharmaceutical products, and the requirements for the submission of the results of that quality control, prior to marketing or distribution on the Peruvian market.</t>
  </si>
  <si>
    <t>PRODUCTOS FARMACÉUTICOS (Código(s) del SA: 30)</t>
  </si>
  <si>
    <r>
      <rPr>
        <sz val="11"/>
        <rFont val="Calibri"/>
      </rPr>
      <t xml:space="preserve">https://members.wto.org/crnattachments/2025/TBT/PER/25_08735_00_s.pdf
https://www.gob.pe/institucion/minsa/normas-legales/7399887-793-2025-minsa 
http://extranet.comunidadandina.org/sirt/public/buscapalavra.aspx
http://consultasenlinea.mincetur.gob.pe/notificaciones/Publico/FrmBuscador.aspx
</t>
    </r>
  </si>
  <si>
    <t>G/TBT/N/PER/175- 2 - 1. Ley N° 29459, Ley de los Productos Farmacéuticos, Dispositivos Médicos y Productos Sanitarios.2. Decreto Supremo N° 016-2011-SA, Reglamento para el Registro, Control y Vigilancia Sanitaria de Productos Farmacéuticos, Dispositivos Médicos y Productos Sanitarios.3. Decreto Supremo N° 014-2011/SA, Reglamento de Establecimientos Farmacéuticos</t>
  </si>
  <si>
    <t>CD-ARS 1275:2025,Electric stunning tongs for pigs — Specification, First edition </t>
  </si>
  <si>
    <t>This Committee Draft African Standard specifies classification, fabrication and performance requirements for pig electric stunners to ensure the welfare of live pigs during slaughtering process</t>
  </si>
  <si>
    <t>Agricultural, horticultural, forestry, poultry-keeping or bee-keeping machinery, incl. germination plant fitted with mechanical or thermal equipment; poultry incubators and brooders; parts thereof (HS code(s): 8436); Livestock buildings, installations and equipment (ICS code(s): 65.040.10)</t>
  </si>
  <si>
    <t>8436 - Agricultural, horticultural, forestry, poultry-keeping or bee-keeping machinery, incl. germination plant fitted with mechanical or thermal equipment; poultry incubators and brooders; parts thereof</t>
  </si>
  <si>
    <t>65.040.10 - Livestock buildings, installations and equipment</t>
  </si>
  <si>
    <t>Consumer information, labelling (TBT); Prevention of deceptive practices and consumer protection (TBT); Protection of human health or safety (TBT); Protection of animal or plant life or health (TBT); Protection of the environment (TBT); Quality requirements (TBT); Harmonization (TBT); Reducing trade barriers and facilitating trade (TBT); Cost saving and productivity enhancement (TBT)</t>
  </si>
  <si>
    <t>Animal health</t>
  </si>
  <si>
    <r>
      <rPr>
        <sz val="11"/>
        <rFont val="Calibri"/>
      </rPr>
      <t>https://members.wto.org/crnattachments/2025/TBT/TZA/25_08246_00_e.pdf</t>
    </r>
  </si>
  <si>
    <t>There are no normative references in this document</t>
  </si>
  <si>
    <t>Facilitating More Intensive Use of Upper Microwave Spectrum</t>
  </si>
  <si>
    <t>Proposed rule - In this document, the Federal Communications Commission 
(''FCC'' or ''Commission'') seeks comment on a variety of measures 
aimed at facilitating more intensive use of spectrum in the 24 GHz, 28 
GHz, upper 37 GHz, 39 GHz, 47 GHz, and 50 GHz bands (together, the 
UMFUS bands). These bands are shared between the terrestrial Upper 
Microwave Flexible Use Service (UMFUS) and the Fixed-Satellite Service 
(FSS) pursuant to the Commission's rules. When the Commission created 
this framework in 2016, it assumed that UMFUS bands would be used 
intensively as a part of terrestrial 5G networks, that earth station 
deployment in the bands would be relatively light, and that the 
technical rules adopted were necessary to protect terrestrial UMFUS 
operations but not too onerous to chill FSS earth station siting. Since 
that time, it has become more clear how the bands are being used for 
terrestrial service and how growth in the space economy has increased 
interest in using the UMFUS bands for FSS. Given these shifts, the 
requirements contained in the Commission's rules have proven to be an 
impediment to processing earth station applications in the bands. 
Accordingly, the NPRM would seek input on a variety of mechanisms that 
might facilitate more intensive use of
the UMFUS bands and improve licensing efficiency.&gt;</t>
  </si>
  <si>
    <t>Broadband and mobile services, wireless telecommunication; Telecommunication systems (ICS code(s): 33.040); Radiocommunications (ICS code(s): 33.060); Mobile services (ICS code(s): 33.070)</t>
  </si>
  <si>
    <t>33.040 - Telecommunication systems; 33.060 - Radiocommunications; 33.070 - Mobile services</t>
  </si>
  <si>
    <t>Cost saving and productivity enhancement (TBT)</t>
  </si>
  <si>
    <r>
      <rPr>
        <sz val="11"/>
        <rFont val="Calibri"/>
      </rPr>
      <t>https://members.wto.org/crnattachments/2025/TBT/USA/25_08716_01_e.pdf
https://members.wto.org/crnattachments/2025/TBT/USA/25_08716_00_e.pdf</t>
    </r>
  </si>
  <si>
    <t>90 Federal Register (FR) 55702, 3 December 2025; Title 47 Code of Federal Regulations (CFR) Part 25_x000D_
https://www.govinfo.gov/content/pkg/FR-2025-12-03/html/2025-21805.htmhttps://www.govinfo.gov/content/pkg/FR-2025-12-03/pdf/2025-21805.pdfhttps://docs.fcc.gov/public/attachments/FCC-25-70A1.pdfThis proposed rule is identified by SB Docket No. 25-305FCC 25-70 and provides access to associated documents. The full text of the proposed rule is available from the Commission's website at https://docs.fcc.gov/public/attachments/FCC-25-70A1.pdf. Documents are also accessible from the FCC's Electronic Document Management System (EDOCS) by searching the Docket Number. </t>
  </si>
  <si>
    <t>Paraguay</t>
  </si>
  <si>
    <t>Ley N° 7565/2025 QUE ESTABLECE MEDIDAS FITOSANITARIAS Y DISPONE OTRAS MEDIDAS DE MITIGACIÓN DE RIESGO EN LA INTRODUCCIÓN AL PAIS DE MAQUINARIA, EQUIPOS E IMPLEMENTOS AGRÍCOLAS USADOS.  </t>
  </si>
  <si>
    <t>The notified Law establishes phytosanitary measures and lays down other risk mitigation measures in connection with the introduction of used agricultural machinery, equipment and implements into the country.</t>
  </si>
  <si>
    <t>REACTORES NUCLEARES, CALDERAS, MÁQUINAS, APARATOS Y ARTEFACTOS MECÁNICOS; PARTES DE ESTAS MÁQUINAS O APARATOS (Código(s) del SA: 84)</t>
  </si>
  <si>
    <t>84 - NUCLEAR REACTORS, BOILERS, MACHINERY AND MECHANICAL APPLIANCES; PARTS THEREOF</t>
  </si>
  <si>
    <t>Consumer information, labelling (TBT); Prevention of deceptive practices and consumer protection (TBT); Protection of human health or safety (TBT); Protection of animal or plant life or health (TBT); Protection of the environment (TBT); Quality requirements (TBT)</t>
  </si>
  <si>
    <r>
      <rPr>
        <sz val="11"/>
        <rFont val="Calibri"/>
      </rPr>
      <t>https://members.wto.org/crnattachments/2025/TBT/PRY/25_08734_00_s.pdf</t>
    </r>
  </si>
  <si>
    <t>-</t>
  </si>
  <si>
    <t>CD-ARS 1235:2025,Poultry egg candler (fertility tester) — Specification, First edition </t>
  </si>
  <si>
    <t>This Committee Draft African Standard specifies minimum safety requirements and performance tests for poultry fertility tester.</t>
  </si>
  <si>
    <r>
      <rPr>
        <sz val="11"/>
        <rFont val="Calibri"/>
      </rPr>
      <t>https://members.wto.org/crnattachments/2025/TBT/TZA/25_08247_00_e.pdf</t>
    </r>
  </si>
  <si>
    <t>There are no normative references in this document.</t>
  </si>
  <si>
    <t>Russian Federation</t>
  </si>
  <si>
    <t>Draft Amendments No. 2 to the Technical Regulation of the Eurasian Economic Union "On Safety of Packaged Potable Water Including Natural Mineral Water" (TR EAEU 044/2017)</t>
  </si>
  <si>
    <t>Draft Amendments No. 2 to TR EAEU 044/2017 - introduces a number of requirements for the labeling of natural mineral waters, natural and treated potable waters, and for confirming the compliance of labeling during the declaration or state registration of packaged potable waters, aiming to protect consumers from incomplete or unreliable information regarding the origin, safety, and properties of potable waters; - revises, based on many years of experience in using mineral potable waters, methods of their therapeutic and prophylactic application, toxicologicai studies, and taking into account the requirements of international, interstate, and national standards, the permissible levels of fluorides in natural mineral waters concerning table waters, manganese, and requirements for assessing radiation safety concerning therapeutic and therapeutic-table waters; - eliminates a number of editorial and technical inconsistencies.</t>
  </si>
  <si>
    <t>Packaged Potable Water</t>
  </si>
  <si>
    <t>2201 - Waters, incl. natural or artificial mineral waters and aerated waters, not containing added sugar, other sweetening matter or flavoured; ice and snow</t>
  </si>
  <si>
    <t>13.060.20 - Drinking water</t>
  </si>
  <si>
    <t>Prevention of deceptive practices and consumer protection (TBT); Protection of human health or safety (TBT); Other (TBT)</t>
  </si>
  <si>
    <t>Draft Amendments No. 2 to TR EAEU 044/2017 were prepared considering the practice of its application and are aimed at clarifying certain provisions and requirements of the technical regulation in order to prevent actions misleading consumers of packaged potable water, including natural mineral water, protect human life and health, and eliminate a number of editorial and technical inconsistencies</t>
  </si>
  <si>
    <t>Labelling; Human health</t>
  </si>
  <si>
    <t> Draft Amendments No. 2 to the Technical Regulation of the Eurasian Economic Union "On Safety of Packaged Potable Water Including Natural Mineral Water" (TR EAEU 044/2017) https://regulation.eaeunion.org/pd/3290/Technical Regulation of the Eurasian Economic Union "On Safety of Packaged Potable Water Including Natural Mineral Water" (TR EAEU 044/2017) https://eec.eaeunion.org/comission/department/deptexreg/tr/tr_EAEU_044-2017.php</t>
  </si>
  <si>
    <t>In the Matter of Upper C-band (3.98-4.2 GHz)</t>
  </si>
  <si>
    <t>Proposed rule - In this Notice of Proposed Rulemaking (NPRM), the Federal Communications Commission (Commission) seeks comment on proposed rule changes that would expand the ecosystem for next generation wireless services in the 3.7-4.2 GHz band (C-band) by making as much as 180, and at least 100, megahertz of the 3.98-4.2 GHz band (Upper C-band) available for terrestrial wireless flexible use via a system of competitive bidding. This action would be in furtherance of Congress' direction in the One Big Beautiful Bill Act (OBBB Act) to ''complet[e] a system of competitive bidding not later than 2 years after the date of enactment of this Act for not less than 100 megahertz in the band between 3.98 gigahertz and 4.2 gigahertz.'' The NPRM seeks comment on options for reconfiguring the Upper C-band in the contiguous United States ranging from 180 megahertz (3.98-4.16 GHz) to the congressionally mandated minimum of 100 megahertz (3.98-4.08 GHz) for terrestrial wireless use. The NPRM seeks comment on how much Upper C-band spectrum--beyond the minimum 100 megahertz required by the OBBB Act--could be repurposed by incumbent fixed satellite service (FSS) space station operators and on how the transition could be effectuated if their existing customers relocate out of the C-band. Under any of the reconfiguration options under consideration, the NPRM's baseline proposition is to apply the existing 3.7 GHz Service rules (applicable in the Lower C-band from 3.7-3.98 GHz) to any newly authorized terrestrial wireless operations. Any other rules and requirements, including those relating to the transition process, would be modeled to the greatest extent possible on those that applied to the Lower C-band transition. The NPRM also seeks comment on a range of issues associated with repurposing some portion of the Upper C-band, including: reallocation of the 4.0-4.2 GHz band; competitive bidding procedures for an eventual auction; licensing, operating, and technical rules for any new wireless services; (4) transitioning incumbent FSS operations; and promoting co-existence with adjacent band radio altimeters.</t>
  </si>
  <si>
    <r>
      <rPr>
        <sz val="11"/>
        <rFont val="Calibri"/>
      </rPr>
      <t>https://members.wto.org/crnattachments/2025/TBT/USA/25_08736_00_e.pdf
https://members.wto.org/crnattachments/2025/TBT/USA/25_08736_01_e.pdf</t>
    </r>
  </si>
  <si>
    <t>90 Federal Register (FR) 56076, 5 December 2025; Title 47 Code of Federal Regulations (CFR) Parts 2 and 25_x000D_
https://www.govinfo.gov/content/pkg/FR-2025-12-05/html/2025-22020.htm_x000D_
https://www.govinfo.gov/content/pkg/FR-2025-12-05/pdf/2025-22020.pdf_x000D_
https://docs.fcc.gov/public/attachments/FCC-25-78A1.pdfThis proposed rule is identified by GN Docket No. 25-59FCC 25-78 and provides access to associated documents. The full text of the proposed rule is available from the Commission's website at https://docs.fcc.gov/public/attachments/FCC-25-78A1.pdf. Documents are also accessible from the FCC's Electronic Document Management System (EDOCS) by searching the Docket Number.</t>
  </si>
  <si>
    <t>COMMISSION DELEGATED REGULATION (EU) supplementing Regulation (EU) 2024/3110 of the European Parliament and of the Council by determining classes of performance in relation to the essential characteristic resistance to fire</t>
  </si>
  <si>
    <t>Classes of performance for the declaration to the essential characteristic resistance to fire</t>
  </si>
  <si>
    <t>13.220.50 - Fire-resistance of building materials and elements; 91.100 - Construction materials</t>
  </si>
  <si>
    <t>Establishment of classes of performance for the declaration of the essential characteristic resistance to fire in line with the existing classes applicable under Regulation (EU) 305/2011 to keep continuity of the declaration approach of this performance for construction products. </t>
  </si>
  <si>
    <r>
      <rPr>
        <sz val="11"/>
        <rFont val="Calibri"/>
      </rPr>
      <t>https://members.wto.org/crnattachments/2025/TBT/EEC/25_08720_00_e.pdf
https://members.wto.org/crnattachments/2025/TBT/EEC/25_08720_01_e.pdf</t>
    </r>
  </si>
  <si>
    <t>Draft Commission Implementing Decision not approving formaldehyde released from the reaction products of paraformaldehyde and 2-hydroxypropylamine (ratio 1:1) as an existing active substance for use in biocidal products of product-type 6 in accordance with Regulation (EU) No 528/2012 of the European Parliament and of the Council</t>
  </si>
  <si>
    <t>This draft Commission Implementing Decision does not approve formaldehyde released from the reaction products of paraformaldehyde and 2-hydroxypropylamine (ratio 1:1) as an existing active substance for use in biocidal products of product-type 6. The substance meets the exclusion criteria set out in Article 5(1) of the Regulation (EU) No 528/2012, and it does not fulfil any of the conditions for derogation of Article 5(2) of that Regulation. The conditions for approval laid down in Article 4(1) of Regulation (EU) No 528/2012 are also not met.</t>
  </si>
  <si>
    <t>Biocidal products</t>
  </si>
  <si>
    <t>Protection of human health or safety (TBT); Protection of the environment (TBT); Harmonization (TBT)</t>
  </si>
  <si>
    <r>
      <rPr>
        <sz val="11"/>
        <rFont val="Calibri"/>
      </rPr>
      <t>https://members.wto.org/crnattachments/2025/TBT/EEC/25_08713_00_e.pdf</t>
    </r>
  </si>
  <si>
    <t>-Regulation (EU) No 528/2012 of the European Parliament and of the Council of 22 May 2012 concerning the making available on the market and use of biocidal products (OJ L 167, 27.6.2012, p. 1.). Available in all EU languages. EUR-Lex - 32012R0528 - EN - EUR-Lex (europa.eu)</t>
  </si>
  <si>
    <t>Hazardous Materials: Modernizing Regulations To Facilitate 
Transportation of Hazardous Materials Using Highly Automated 
Transportation Systems</t>
  </si>
  <si>
    <t>Advance notice of proposed rulemaking - The Pipeline and Hazardous Materials Safety Administration 
(PHMSA) is publishing this advance notice of proposed rulemaking 
(ANPRM) to obtain stakeholder input on potential revisions to the 
Hazardous Materials Regulations (HMR) to facilitate the safe 
transportation of hazardous materials using highly automated 
transportation systems.</t>
  </si>
  <si>
    <t>Hazardous materials, transport; Transport (ICS code(s): 03.220); Protection against dangerous goods (ICS code(s): 13.300)</t>
  </si>
  <si>
    <t>03.220 - Transport; 13.300 - Protection against dangerous goods</t>
  </si>
  <si>
    <r>
      <rPr>
        <sz val="11"/>
        <rFont val="Calibri"/>
      </rPr>
      <t>https://members.wto.org/crnattachments/2025/TBT/USA/25_08715_00_e.pdf</t>
    </r>
  </si>
  <si>
    <t xml:space="preserve">90 Federal Register (FR) 55836, 4 December 2025; Title 49 Code of Federal Regulations (CFR) Parts 171172173174175176177, and 178_x000D_
https://www.govinfo.gov/content/pkg/FR-2025-12-04/html/2025-21970.htmhttps://www.govinfo.gov/content/pkg/FR-2025-12-04/pdf/2025-21970.pdfThis advance notice of proposed rulemaking is identified by Docket Number PHMSA-2024-0064. The Docket Folder is available on Regulations.gov at https://www.regulations.gov/docket/PHMSA-2024-0064/document and provides access to primary documents as well as comments received. Documents are also accessible from Regulations.gov by searching the Docket Number. _x000D_
_x000D_
</t>
  </si>
  <si>
    <t>Panama</t>
  </si>
  <si>
    <t>Decreto EjecutivoQue reglamenta la Ley 90 de 26 de diciembre de 2017, Sobre Dispositivos Médicos y productos afines y dicta otras disposiciones, reformada por la Ley 92 de 12 de septiembre de 2019.</t>
  </si>
  <si>
    <t>The notified document establishes regulations relating to the manufacturing, packaging, importation, exportation, re-exportation, information, advertising, labelling, distribution, marketing, storage, use and final disposal of medical devices in Panama, including in vitro diagnostic medical devices (IVDs).</t>
  </si>
  <si>
    <t>Dispositivos Médicos, Equipos Biomédicos y Dispositivos Médicos de Diagnóstico In Vitro (DMDIV) y productos a fines</t>
  </si>
  <si>
    <t>11.040 - Medical equipment; 11.100.10 - In vitro diagnostic test systems</t>
  </si>
  <si>
    <t>El objetivo del presente Decreto Ejecutivo es reglamentar la Ley 90 de 26 de diciembre de 2017 modificada por la Ley 92 de 12 de septiembre de 2019.</t>
  </si>
  <si>
    <t>Law No. 90 of 26 December 2017, on medical devices and related products, and issuing other provisions, as amended by Law No. 92 of 12 September 2019.</t>
  </si>
  <si>
    <t>The Safer Affordable Fuel-Efficient (SAFE) Vehicles Rule III for 
Model Years 2022 to 2031 Passenger Cars and Light Trucks</t>
  </si>
  <si>
    <t xml:space="preserve">Notice of proposed rulemaking - The National Highway Traffic Safety Administration (NHTSA), on behalf of the Department of Transportation (DOT), 
proposes to substantially recalibrate the Corporate Average Fuel 
Economy (CAFE) program to realign this program with Congressional 
intent. That recalibration includes proposing to amend DOT's fuel 
economy standards for light-duty vehicles for model years (MYs) 2022-
2026 and MYs 2027-2031. Consistent with statutory requirements, the 
fuel economy standards proposed in this rule are founded on light-duty 
vehicles powered by gasoline and diesel fuels, a category that includes 
non-plug-in hybrid vehicles. In formulating the proposed standards, 
NHTSA has not considered, consistent with law, the imputed fuel-economy 
performance of battery-powered electric vehicles (EVs) or the electric 
operation of vehicles that use plug-in hybrid electric powertrains, nor 
compliance credits or adjustments to the two-cycle fuel economy test 
procedures to account for air conditioning and off-cycle technologies. 
NHTSA also is proposing to eliminate the inter-manufacturer credit 
trading system and to amend the light-duty vehicle fleet classification 
system to allocate vehicles into passenger and non-passenger automobile 
fleets appropriately, based on their attributes and capabilities, 
starting in MY 2028. Elimination of unlawful considerations, combined 
with several of the proposed changes, would significantly improve the 
capabilities of manufacturers to meet fuel economy standards, better 
align the program with Congressional intent, and reduce manufacturer 
incentives to design vehicles and add features that are not desired by 
American consumers and that have questionable real-world fuel economy 
benefits. NHTSA is therefore proposing to set fuel economy standards 
that increase from newly proposed MY 2022 standards at a rate of 0.5 
percent per year through MY 2026, followed by 0.25 percent per year 
through MY 2031, with MY 2027 stringency established as a bridge 
between the two sets of standards. The reduced stringency increases in 
later years, coupled with a reevaluation of the coefficients that 
define the functions governing fuel economy standards, are intended to 
establish maximum feasible standards in a manner that gains real-world 
fuel-economy-benefits, while enabling the industry to adapt to the 
proposed substantial recalibration of the CAFE program. NHTSA projects 
that the amended standards would correspond to the industry fleetwide 
average for all light-duty vehicles of roughly 34.5 miles per gallon 
(mpg) in MY 2031.&gt;_x000D_
</t>
  </si>
  <si>
    <t>Light-duty vehicles fuel economy; Quality (ICS code(s): 03.120); Test conditions and procedures in general (ICS code(s): 19.020); Passenger cars. Caravans and light trailers (ICS code(s): 43.100)</t>
  </si>
  <si>
    <t>03.120 - Quality; 19.020 - Test conditions and procedures in general; 43.100 - Passenger cars. Caravans and light trailers</t>
  </si>
  <si>
    <t>Quality requirements (TBT); Cost saving and productivity enhancement (TBT)</t>
  </si>
  <si>
    <r>
      <rPr>
        <sz val="11"/>
        <rFont val="Calibri"/>
      </rPr>
      <t>https://members.wto.org/crnattachments/2025/TBT/USA/25_08737_00_e.pdf
https://members.wto.org/crnattachments/2025/TBT/USA/25_08737_01_e.pdf
https://members.wto.org/crnattachments/2025/TBT/USA/25_08737_02_e.pdf</t>
    </r>
  </si>
  <si>
    <t xml:space="preserve">90 Federal Register (FR) 56438, 5 December 2025; Title 49 Code of Federal Regulations (CFR) Parts 523531533536, and 537_x000D_
https://www.govinfo.gov/content/pkg/FR-2025-12-05/html/2025-22014.htm_x000D_
https://www.govinfo.gov/content/pkg/FR-2025-12-05/pdf/2025-22014.pdfThis notice of proposed rulemaking is identified by Docket Number NHTSA-2025-0491. The Docket Folder is available on Regulations.gov at https://www.regulations.gov/docket/NHTSA-2025-0491/document and provides access to primary documents as well as comments received. Documents are also accessible from Regulations.gov by searching the Docket Number. _x000D_
_x000D_
</t>
  </si>
  <si>
    <t>The draft National Technical Regulation for fluid milk products </t>
  </si>
  <si>
    <t>This draft national technical regulation stipulates the limits of physical and chemical indicators, safety and management requirements for liquid milk products, including: - Pasteurized/sterilized fresh whole milk; - Pasteurized/sterilized fresh milk; - Pasteurized/sterilized partly-skimmed/skimmed milk; - Reconstituted/recombined milk; composite milk; - Evaporated milk; - Sweetened condensed milk;- Blends of evaporated skimmed milk and vegetable fat; - Blends of sweetened condensed skimmed milk and vegetable fat.This draft national technical regulation does not apply to formula milk products for children up to 36 months of age, formula milk for special medical purposes for infants and functional foods.This draft national technical regulation applies to organizations and individuals engaged in prodution, trading and importation of fluid milk products in Viet Nam, as well as other relevant entities.</t>
  </si>
  <si>
    <t>Dairy products - Liquid milk products (HS. 0401.10.10).</t>
  </si>
  <si>
    <t>0401 - Milk and cream, not concentrated nor containing added sugar or other sweetening matter</t>
  </si>
  <si>
    <r>
      <rPr>
        <sz val="11"/>
        <rFont val="Calibri"/>
      </rPr>
      <t>https://members.wto.org/crnattachments/2025/TBT/VNM/25_08459_00_x.pdf
https://moit.gov.vn/tin-tuc/thong-bao/du-thao-quy-chuan-ky-thuat-quoc-gia-doi-voi-san-pham-sua-dang-long.html</t>
    </r>
  </si>
  <si>
    <t>Draft National technical regulation on motor used for electric motorcycles, mopeds </t>
  </si>
  <si>
    <t>This draft National Technical Regulation stipulates technical requirements for inspection, testing, and certification of technical safety and environmental protection quality applicable to the production, assembly, and import of new electric motors used for electric motorcycles and electric mopeds.This draft National Technical Regulation applies to: Domestic manufacturing and assembly establishments; Organizations and individuals importing electric motors; Organizations and individuals involved in the management, inspection, testing, and certification of technical safety and environmental protection quality of electric motors.</t>
  </si>
  <si>
    <t>Motor used for electric motorcycles, mopeds</t>
  </si>
  <si>
    <t>Protection of human health or safety (TBT); Protection of the environment (TBT); Quality requirements (TBT)</t>
  </si>
  <si>
    <r>
      <rPr>
        <sz val="11"/>
        <rFont val="Calibri"/>
      </rPr>
      <t>https://members.wto.org/crnattachments/2025/TBT/VNM/25_08458_00_x.pdf</t>
    </r>
  </si>
  <si>
    <t>- The Law on Road Traffic Order and Safety No. 36/2024/QH15 dated 27 June 2024;- The Law on Standards and Technical Regulations dated 29 June 2006;- Decree No. 127/2007/ND-CP dated 01 August 2007 and Decree No. 78/2018/ND-CP dated 16 May 2018 of the Government amending and supplementing a number of articles of Decree No. 127/2007/ND-CP detailing the implementation of a number of articles of the Law on Standards and Technical Regulations;- Circular No. 48/2024/TT-BGTVT promulgating National Technical Regulations on technical safety and environmental protection quality, energy consumption of motor vehicles, special-use vehicles, motor vehicle parts, and child restraint systems;- Circular No. 12/2022/TT-BGTVT dated June 30, 2022 regulating the List of potentially unsafe products and goods under the state management responsibility of the Ministry of Transport.</t>
  </si>
  <si>
    <t xml:space="preserve">The draft National Technical Regulation for alcoholic beverages _x000D_
</t>
  </si>
  <si>
    <t>This draft national technical regulation provides the maximum level of Food Safety indicators and management requirements for food alcohol used to produce alcoholic beverages and alcoholic beverage products.This draft national technical regulation applies to organizations and individuals engaged in the production, trading, and importation of alcoholic beverage products in Viet Nam as well as other relevant organizations and individuals.</t>
  </si>
  <si>
    <t>alcoholic beverages</t>
  </si>
  <si>
    <r>
      <rPr>
        <sz val="11"/>
        <rFont val="Calibri"/>
      </rPr>
      <t>https://members.wto.org/crnattachments/2025/TBT/VNM/25_08460_00_x.pdf
Link to notified document(s) and/or contact details for agency or authority which can provide copies upon request:
https://moit.gov.vn/du-thao-van-ban/du-thao-quy-chuan-ky-thuat-quoc-gia-doi-voi-san-pham-do-uong-co-con.html</t>
    </r>
  </si>
  <si>
    <t>Law on Food Safety No. 55/2010/QH12</t>
  </si>
  <si>
    <t>United Kingdom</t>
  </si>
  <si>
    <t>The Energy Smart Appliances (ESA) Regulations 2026 </t>
  </si>
  <si>
    <t>This is a formal notice of the UK’s intention to lay regulations under the Energy Act 2023 (s.239-244). The regulations introduce a smart mandate for relevant electrical heating appliances. The regulations will also revoke The Electric Vehicles (Smart Charge Point) regulations 2021 and incorporate, with some planned amendments, existing electric vehicle smart charge points requirements (including the smart mandate). The regulations also impose minimum functionality, cyber, and grid stability requirements on in-scope energy smart appliances (EVSCPs, electrical heating appliances, and smart battery energy storage systems). This includes complying with all the requirements imposed on Class B active electrical energy meters for use for trade by The Measuring Instrument Regulations 2016 which includes a conformity assessment procedure. The policy objective of mandating MIR Class B compliance is to ensure better value for consumers by ensuring they can use their ESAs to participate in the highest value forms of CLF, increasing the uptake of CLF and thus helping achieve the Government’s clean power by 2030 ambition.The regulations will be laid in Parliament in Q2 2026 and most provisions will enter into force in January 2028 to give industry sufficient time to adapt. Some EVSCP provisions, on incremental technical and functionality changes to The Electric Vehicles (Smart Charge Points) Regulations 2021 requirements, will enter into force after 6 months. The requirements in the regulations will be placed on manufacturers and importers when they first place an in-scope ESA on the GB market after 1 January 2028.</t>
  </si>
  <si>
    <t xml:space="preserve">8418.61 - Heat pumps other than air conditioning machines of heading 84.1585.04 Electrical transformers, static converters (for example, rectifiers) and inductors85.06 - Primary cells and batteries85.07 - Electric accumulators, including separators therefor, whether or not rectangular (including square).8516.10 - Electric instantaneous or storage water heaters and immersion heaters 8516.21 - Storage heating radiators 8516.29 - Electric space heating apparatus and electric soil heating apparatus – Other87.03 - Motor cars and other motor vehicles principally designed for the transport of </t>
  </si>
  <si>
    <t>8507 - Electric accumulators, incl. separators therefor, whether or not square or rectangular; parts thereof (excl. spent and those of unhardened rubber or textiles); 8506 - Primary cells and primary batteries, electrical; parts thereof (excl. spent); 8504 - Electrical transformers, static converters, e.g. rectifiers, and inductors; parts thereof; 841861 - Heat pumps (excl. air conditioning machines of heading 8415); 8415 - Air conditioning machines comprising a motor-driven fan and elements for changing the temperature and humidity, incl. those machines in which the humidity cannot be separately regulated; parts thereof; 851610 - Electric instantaneous or storage water heaters and immersion heaters; 851621 - Electric storage heating radiators, for space-heating; 851629 - Electric space-heating and soil-heating apparatus (excl. storage heating radiators)</t>
  </si>
  <si>
    <t>The objective of these regulations is to facilitate the uptake of consumer-led flexibility (CLF) in the GB energy market. Placing a smart mandate on electrical heating appliances makes it easier for consumers to participate in CLF, because smart devices can be configured to automatically operate during periods of low demand – reducing consumer bills, and also reducing aggregate electricity use at peak demand times. This will minimise the amount of generation and associated network required to meet peak demand. Broader uptake of CLF can help the UK transition to clean power and protect the environment – it is estimated that 10-12 GW of CLF capacity is possible (excluding electric storage heaters) by 2030. Consumers will never be forced to use devices in smart mode.The cyber security and grid stability requirements will mitigate the potential risks of CLF and help protect the energy grid infrastructure from cyber-attacks and large changes in electricity load, thereby building broader consumer confidence in the sector.</t>
  </si>
  <si>
    <r>
      <rPr>
        <sz val="11"/>
        <rFont val="Calibri"/>
      </rPr>
      <t>https://members.wto.org/crnattachments/2025/TBT/GBR/25_08461_00_e.pdf</t>
    </r>
  </si>
  <si>
    <t>The draft Energy Smart Appliances Regulations 2026https://assets.publishing.service.gov.uk/media/692d7e20a245b0985f03432a/consultation-draft-energy-smart-appliances-regulations-2026.pdfFinal stage impact assessment for the draft Energy Smart Appliances Regulations 2026https://assets.publishing.service.gov.uk/media/6929f12c345e31ab14ecf792/first-phase-regulations-energy-smart-appliances-impact-assessment.pdfConsultation on the draft Energy Smart Appliances Regulations 2026https://assets.publishing.service.gov.uk/media/692d525ea245b0985f034300/sses-programme-first-phase-energy-smart-appliances-regulations.pdfEnergy Act 2023https://www.legislation.gov.uk/ukpga/2023/52/contentsThe Electric Vehicles (Smart Charge Point) regulations 2021(regulations previously notified on which are due to be replaced by the Phase 1 ESA regulations) https://www.legislation.gov.uk/uksi/2021/1467/contents/made</t>
  </si>
  <si>
    <t>Draft National technical regulation on traction batteries used for electric motorcycles, mopeds</t>
  </si>
  <si>
    <t>This draft National Technical Regulation stipulates the technical requirements for inspection, testing, and certification of technical safety and environmental protection quality applicable to the production, assembly, and import of batteries used for new electric motorcycles and electric mopeds.This draft National Technical Regulation applies to: domestic manufacturing and assembly establishments; organizations and individuals importing batteries; and organizations and individuals involved in the management, inspection, testing, and certification of technical safety and environmental protection quality of batteries.</t>
  </si>
  <si>
    <t>Batteries used for electric motorcycles, mopeds</t>
  </si>
  <si>
    <r>
      <rPr>
        <sz val="11"/>
        <rFont val="Calibri"/>
      </rPr>
      <t>https://members.wto.org/crnattachments/2025/TBT/VNM/25_08457_00_x.pdf</t>
    </r>
  </si>
  <si>
    <t>The Law on Road Traffic Order and Safety No. 36/2024/QH15 dated 27 June 2024;The Law on Standards and Technical Regulations dated 29 June 2006;Decree No. 127/2007/ND-CP dated 01 August 2007 and Decree No. 78/2018/ND-CP dated 16 May 2018 of the Government amending and supplementing a number of articles of Decree No. 127/2007/ND-CP detailing the implementation of a number of articles of the Law on Standards and Technical Regulations;Circular No. 48/2024/TT-BGTVT promulgating National Technical Regulations on technical safety and environmental protection quality, energy consumption of motor vehicles, special-use vehicles, motor vehicle parts, and child restraint systems; Circular No. 12/2022/TT-BGTVT dated June 30, 2022 regulating the List of potentially unsafe products and goods under the state management responsibility of the Ministry of Transport.</t>
  </si>
  <si>
    <t>DEAS 869:2025, Wrapping paper — Specification, Second Edition</t>
  </si>
  <si>
    <t>This Draft East African Standard specifies requirements, sampling and test methods for wrapping paper. This document is not applicable to pharmaceutical, food packaging, glassine and dispensing paper.</t>
  </si>
  <si>
    <t>Paper, paperboard, cellulose wadding and webs of cellulose fibres, in strips or rolls of a width  36 cm in the unfolded state, or cut to shape other than rectangular or square, and articles of paper pulp, paper, cellulose wadding or webs of cellulose fibres, n.e.s. (HS code(s): 482390); Paper products in general (ICS code(s): 85.080.01); Wrapping paper</t>
  </si>
  <si>
    <t>482390 - Paper, paperboard, cellulose wadding and webs of cellulose fibres, in strips or rolls of a width &lt;= 36 cm, in rectangular or square sheets, of which no side &gt; 36 cm in the unfolded state, or cut to shape other than rectangular or square, and articles of paper pulp, paper, cellulose wadding or webs of cellulose fibres, n.e.s.</t>
  </si>
  <si>
    <t>85.080.01 - Paper products in general</t>
  </si>
  <si>
    <t>Consumer information, labelling (TBT); Prevention of deceptive practices and consumer protection (TBT); Quality requirements (TBT); Harmonization (TBT)</t>
  </si>
  <si>
    <r>
      <rPr>
        <sz val="11"/>
        <rFont val="Calibri"/>
      </rPr>
      <t>https://members.wto.org/crnattachments/2025/TBT/UGA/25_08280_00_e.pdf</t>
    </r>
  </si>
  <si>
    <t>EAS 869: 2017, Wrapping paper — SpecificationISO 186, Paper and board — Sampling to determine average quality ISO 187, Paper, board and pulps — Standard atmosphere for conditioning and testing and procedure for monitoring the atmosphere and conditioning of samples ISO 287 Paper and board — Determination of moisture content of a lot — Oven-drying method ISO 535, Paper and board — Determination of water absorptiveness — Cobb method ISO 536, Paper and board — Determination of grammage ISO 1974, Paper — Determination of tearing resistance — Elmendorf method ISO 2758, Paper — Determination of bursting strength ISO 6588-1, Paper, board and pulps — Determination of pH of aqueous extracts — Part 1: Cold extraction</t>
  </si>
  <si>
    <t>DEAS 865, 2025, Corrugated fibre board boxes — Specification, Second Edition</t>
  </si>
  <si>
    <t>This Draft East African Standard specifies requirements, sampling and test methods for corrugated fibreboard boxes. </t>
  </si>
  <si>
    <t>Cartons, boxes and cases, of corrugated paper or paperboard (HS code(s): 481910); Cardboard (ICS code(s): 85.080.30); Corrugated fibreboard</t>
  </si>
  <si>
    <t>481910 - Cartons, boxes and cases, of corrugated paper or paperboard</t>
  </si>
  <si>
    <t>85.080.30 - Cardboard</t>
  </si>
  <si>
    <r>
      <rPr>
        <sz val="11"/>
        <rFont val="Calibri"/>
      </rPr>
      <t>https://members.wto.org/crnattachments/2025/TBT/UGA/25_08305_00_e.pdf</t>
    </r>
  </si>
  <si>
    <t>EAS 865, 2017, Corrugated fibre board boxes for general packaging — SpecificationASTM E162, Standard Test Method for Surface Flammability of Materials Using a Radiant Heat Energy SourceISO 186, Paper and board — Sampling to determine average qualityISO 187, Paper, board and pulps — Standard atmosphere for conditioning and testing and procedure for monitoring the atmosphere and conditioning of samplesISO 535, Paper and board — Determination of water absorptiveness — Cobb methodISO 536, Paper and board — Determination of grammageISO 2759, Board — Determination of bursting strengthISO 3035, Corrugated fibreboard — Determination of flat crush resistanceISO 3036, Board — Determination of puncture resistance using a pendulum deviceISO 3037, Corrugated fibreboard — Determination of edgewise crush resistance (non-waxed edge method)ISO 21067, Packaging — Vocabulary</t>
  </si>
  <si>
    <t>DEAS 858:2025, Base paper for carbon paper — Specification, Second Edition</t>
  </si>
  <si>
    <t>This Draft East African Standard specifies requirements, sampling and test methods for base paper for carbon paper with their respective grades.</t>
  </si>
  <si>
    <t>Carbon paper, self-copy paper and other copying or transfer papers, incl. coated or impregnated paper for duplicator stencils or offset plates, whether or not printed, in rolls of a width &gt; 36 cm or in square or rectangular sheets with one side &gt; 36 cm and the other side &gt; 15 cm in the unfolded state (HS code(s): 4809); Paper products in general (ICS code(s): 85.080.01)</t>
  </si>
  <si>
    <t>4809 - Carbon paper, self-copy paper and other copying or transfer papers, incl. coated or impregnated paper for duplicator stencils or offset plates, whether or not printed, in rolls of a width &gt; 36 cm or in square or rectangular sheets with one side &gt; 36 cm and the other side &gt; 15 cm in the unfolded state</t>
  </si>
  <si>
    <r>
      <rPr>
        <sz val="11"/>
        <rFont val="Calibri"/>
      </rPr>
      <t>https://members.wto.org/crnattachments/2025/TBT/UGA/25_08300_00_e.pdf</t>
    </r>
  </si>
  <si>
    <t>EAS 858, 2017, Base paper for carbon paper — SpecificationISO 186, Paper and board — Sampling to determine average quality ISO 187, Paper, board and pulps — Standard atmosphere for conditioning and testing and procedure for monitoring the atmosphere and conditioning of samples ISO 536, Paper — Determination of grammage ISO 1762, Paper, board, pulps and cellulose nanomaterials — Determination of residue (ash content) on ignition at 525 °C ISO 1924-3, Paper and board — Determination of tensile properties — Part 3: Constant rate of elongation method (100 mm/min) ISO 2758, Paper — Determination of bursting strength ISO 8791-2, Paper and board — Determination of roughness/smoothness (air leak methods) — Part 2: Bendtsen method</t>
  </si>
  <si>
    <t>DEAS 867:2025, Waxed paper for bread wrap — Specification, Second Edition</t>
  </si>
  <si>
    <t>This Draft East African standard specifies requirements, sampling and test methods for waxed paper for bread wrap.</t>
  </si>
  <si>
    <t>Paper and paperboard, coated, impregnated or covered with wax, paraffin wax, stearin, oil or glycerol, in rolls or in square or rectangular sheets, of any size (excl. goods of heading 4803, 4809 and 4818) (HS code(s): 481160); Paper products in general (ICS code(s): 85.080.01); Waxed paper for bread wrap</t>
  </si>
  <si>
    <t>481160 - Paper and paperboard, coated, impregnated or covered with wax, paraffin wax, stearin, oil or glycerol, in rolls or in square or rectangular sheets, of any size (excl. goods of heading 4803, 4809 and 4818)</t>
  </si>
  <si>
    <r>
      <rPr>
        <sz val="11"/>
        <rFont val="Calibri"/>
      </rPr>
      <t>https://members.wto.org/crnattachments/2025/TBT/UGA/25_08285_00_e.pdf</t>
    </r>
  </si>
  <si>
    <t>EAS 867: 2017, Waxed paper for bread wrap — SpecificationEAS 860, Base paper for waxed bread wrap — Specification EAS 933, Paper and board intended to come into contact with foodstuffs — Determination of formaldehyde in an aqueous extract ISO 186, Paper and board — Sampling to determine average quality ISO 187, Paper, board and pulps — Standard atmosphere for conditioning and testing and procedure for monitoring the atmosphere and conditioning of samples ISO 287, Paper and board — Determination of moisture content of a lot — Oven-drying method ISO 536, Paper and board — Determination of grammage ISO 2758, Paper — Determination of bursting strength ISO 13914, Soil, treated biowaste and sludge — Determination of dioxins and furans and dioxin-like polychlorinated biphenyls by gas chromatography with high resolution mass selective detection (HR GC-MS) ISO 21067, Packaging — Vocabulary</t>
  </si>
  <si>
    <t>Exposure Draft—Vehicle Standard (Australian Design Rule 114/00 - Carbon Dioxide Emissions Measurement)Draft Explanatory Statement for the Vehicle Standard (Australian Design Rule 114/00 - Carbon Dioxide Emissions Measurement)Methods of converting the type-approval CO2 emission values of light vehicles for Australia’s New Vehicle Efficiency Standard, Prepared by The International Council on Clean Transportation</t>
  </si>
  <si>
    <t>The Australian Government is proposing a new vehicle standard to enable the application of the New Vehicle Efficiency Standard Act to specified vehicles with a gross vehicle mass over 3,500kg and less than 3,855kg.This notification outlines the Australian Government’s intention to adopt a new Vehicle Standard (Australian Design Rule (ADR) 114/00 - Carbon Dioxide Emissions Measurement) to mandate carbon dioxide (CO2) emissions testing requirements for specified vehicles with a gross vehicle mass (GVM or maximum laden vehicle mass) between 3,500kg and 3,855kg from 1 January 2027. This proposed rulemaking will align Australia’s CO2 testing requirements with equivalent US standards for light duty vehicles, which apply to vehicles with a gross vehicle weight rating up to 8,500 pounds.This new vehicle standard is proposed as an initial step to enable vehicles with a GVM up to 4,500kg that are marketed to be driven by consumers (such as full-sized sport utility vehicles and pick-ups) to be subject to the requirements of the New Vehicle Efficiency Standard Act 2024 (the NVES Act). This was foreshadowed by the Australian Government in the 'Cleaner, Cheaper to Run Cars: The Australian New Vehicle Efficiency Standard' Impact Analysis', which was notified in March 2024 (G/TBT/N/AUS/166 refers).The NVES Act sets sales weighted average carbon dioxide emissions targets for vehicle manufacturers supplying vehicles covered by the NVES Act with a GVM rating up to 4,500kg to Australia from 2025. The NVES Act commenced on 1 January 2025, with assessment of compliance commencing for all NVES Act covered vehicles supplied from 1 July 2025.The NVES Act uses the carbon dioxide numbers entered for each covered vehicle on the Australian Government's Register of Approved Vehicles (RAV) to determine whether a manufacturer complies with the NVES. The carbon dioxide emissions number reported on the RAV is determined in accordance with the relevant Australian Design Rule for measuring carbon dioxide emissions.The Australian Government adopted the New Vehicle Efficiency Standard Determination 2024 on 27 November 2024 to exempt vehicles that do not have a CO2 test procedure mandated by an ADR (such as vehicles with a GVM above 3,500kg) from assessment of compliance under the NVES Act, until the calendar year after a CO2 emissions test has been mandated by an ADR.Now that an appropriate test has been identified, the Australian Government proposes that vehicles with a GVM over 3,500kg and less than 3,855kg be required to obtain a CO2 emissions test from 1 January 2027. A further rulemaking is proposed to amend the New Vehicle Efficiency Standard Determination 2024 to include these vehicles in the NVES framework from 1 July 2027. Further consultation will be undertaken in 2026-2027 to determine a CO2 test procedure for specified vehicles between 3,855kg and 4,500kg, to enable their inclusion in the NVES from 2030.The proposed standard adopts a conversion procedure to enable vehicles tested to WLTP or US test procedures to comply with the NVES ActAs the CO2 emissions targets mandated by the New Vehicle Efficiency Act 2024 (the NVES Act)are based on the test adopted in UN Regulation No. 101 (commonly known as the New European Driving Cycle or NEDC), Appendix B of the draft ADR 114/00 specifies a procedure to enable vehicles tested to the WLTP or 40 CFR 600 to calculate an equivalent carbon dioxide emissions value for reporting on the Register of Approved Vehicles (RAV) for the purposes of the New Vehicle Efficiency Standard. This conversion procedure was developed by the Australian Government with the assistance of the International Council on Clean Transportation in consultation with an 'Emissions Testing Technical Working Group' comprising representatives from vehicle manufacturers and other stakeholders with an interest in the New Vehicle Efficiency Standard. A copy of the supporting analysis for this conversion procedure is attached to this notification.If a manufacturer does not wish to use this procedure, the proposed ADR 114/00 will also allow vehicles to be tested in accordance with UN Regulation No. 101 to determine the CO2 emission number reported on the RAV to comply with the NVES Act.</t>
  </si>
  <si>
    <t>Motor vehicles for the transport of &gt;= 10 persons, incl. driver (HS code(s): 8702); Road vehicles in general (ICS code(s): 43.020)</t>
  </si>
  <si>
    <t>8702 - Motor vehicles for the transport of &gt;= 10 persons, incl. driver</t>
  </si>
  <si>
    <t>The transport sector currently accounts for 21 per cent of Australia's domestic greenhouse gas (GHG) emissions, with light passenger and commercial vehicles accounting for the majority of these emissions. The proposed measure is intended to support the achievement of Australia's updated Nationally Determined Contribution under Article 4 of the Paris Agreement.</t>
  </si>
  <si>
    <r>
      <rPr>
        <sz val="11"/>
        <rFont val="Calibri"/>
      </rPr>
      <t>https://members.wto.org/crnattachments/2025/TBT/AUS/25_08270_00_e.pdf
https://members.wto.org/crnattachments/2025/TBT/AUS/25_08270_01_e.pdf
https://members.wto.org/crnattachments/2025/TBT/AUS/25_08270_02_e.pdf</t>
    </r>
  </si>
  <si>
    <t>New Vehicle Efficiency Standard Determination 2024New Vehicle Efficiency Standard Act 2024 </t>
  </si>
  <si>
    <t>Draft Implementing Guidelines of the PELP for Electric Irons for Household or Similar Use 2025, 1st edition</t>
  </si>
  <si>
    <t>Pursuant to Sections 5 and 9 of Department Circular No. 2020-06-0015, as amended, entitled “Prescribinng the Guidelines of the Philippine Energy Labeling Program (PELP) for Compliance of Importers, Manufacturers, Distributors and Dealers of Electrical Appliances and Other Energy-Consuming Products (ECP)”, the Implementing Guidelines for Electric Irons for household or similar use, including the Particular Product Requirements (PPR) and Code of Practice (COPE) for Electric Irons for household or similar use, are hereby issued for the information and guidance of all those concerned and for compliance by all manufacturers, importers, distributors, dealers, retailers, and other key stakeholders.</t>
  </si>
  <si>
    <t>Domestic and commercial equipment. Entertainment. Sports (ICS code(s): 97)</t>
  </si>
  <si>
    <t>97.060 - Laundry appliances</t>
  </si>
  <si>
    <r>
      <rPr>
        <sz val="11"/>
        <rFont val="Calibri"/>
      </rPr>
      <t>https://members.wto.org/crnattachments/2025/TBT/PHL/25_08271_00_e.pdf</t>
    </r>
  </si>
  <si>
    <t>Department Circular No. 2020-06-0015 “Prescribinng the Guidelines of the Philippine Energy Labeling Program (PELP) for Compliance of Importers, Manufacturers, Distributors and Dealers of Electrical Appliances and Other Energy-Consuming Products (ECP)”</t>
  </si>
  <si>
    <t>DEAS 860:2025, Base paper for waxed bread wrap — Specification, Second Edition</t>
  </si>
  <si>
    <t>This Draft East African Standard specifies requirements, sampling and test methods for base paper for waxed bread wrap.</t>
  </si>
  <si>
    <t>Paper, paperboard, cellulose wadding and webs of soft cellulose, coated, impregnated, covered, surface-coloured, surface-decorated or printed, in rolls or in square or rectangular sheets, of any size (excl. goods of heading 4803, 4809, 4810 and 4818, and of subheading 4811.10 to 4811.60) (HS code(s): 481190); Paper products in general (ICS code(s): 85.080.01)</t>
  </si>
  <si>
    <t>481190 - Paper, paperboard, cellulose wadding and webs of soft cellulose, coated, impregnated, covered, surface-coloured, surface-decorated or printed, in rolls or in square or rectangular sheets, of any size (excl. goods of heading 4803, 4809, 4810 and 4818, and of subheading 4811.10 to 4811.60)</t>
  </si>
  <si>
    <r>
      <rPr>
        <sz val="11"/>
        <rFont val="Calibri"/>
      </rPr>
      <t>https://members.wto.org/crnattachments/2025/TBT/UGA/25_08290_00_e.pdf</t>
    </r>
  </si>
  <si>
    <t>EAS 860: 2017, Base paper for waxed bread wrap — SpecificationISO 186, Paper and board — Sampling to determine average quality ISO 536, Paper and board — Determination of grammage ISO 1974, Paper — Determination of tearing resistance — Elmendorf method ISO 2758, Paper — Determination of bursting strength ISO 2470-2, Paper, board and pulps — Measurement of diffuse reflectance factor — Part 2: Outdoor daylight conditions (D65 brightness) ISO 5637, Paper and board — Determination of water absorption after immersion in water ISO 6588-1, Paper, board and pulps — Determination of pH aqueous extracts — Part 1: Cold extraction ISO 21067, Packaging — Vocabulary</t>
  </si>
  <si>
    <t>DEAS 859:2025, Paper bags — Specification, Second Edition</t>
  </si>
  <si>
    <t>This Draft East African Standard specifies requirements, sampling and test methods for paper bags intended primarily for packaging and/or carrying items.</t>
  </si>
  <si>
    <t>Sacks and bags, incl. cones, of paper, paperboard, cellulose wadding or webs of cellulose fibres (excl. those having a base of a width of &gt;= 40 cm, and record sleeves) (HS code(s): 481940); Paper products in general (ICS code(s): 85.080.01); Paper bags</t>
  </si>
  <si>
    <t>481940 - Sacks and bags, incl. cones, of paper, paperboard, cellulose wadding or webs of cellulose fibres (excl. those having a base of a width of &gt;= 40 cm, and record sleeves)</t>
  </si>
  <si>
    <r>
      <rPr>
        <sz val="11"/>
        <rFont val="Calibri"/>
      </rPr>
      <t>https://members.wto.org/crnattachments/2025/TBT/UGA/25_08295_00_e.pdf</t>
    </r>
  </si>
  <si>
    <t>EAS 859, 2017, Paper bags — SpecificationISO 186, Paper and board — Sampling to determine average quality ISO 187, Paper, board and pulps — Standard atmosphere for conditioning and testing and procedure for monitoring the atmosphere and conditioning of samples ISO 535, Paper and board — Determination of water absorptiveness — Cobb method ISO 536, Paper and board — Determination of grammage ISO 1974, Paper — Determination of tearing resistance — Elmendorf method ISO 2758, Paper — Determination of bursting strength</t>
  </si>
  <si>
    <t>APRUEBA EXIGENCIAS DE MODIFICACIÓN DE RÓTULO Y FOLLETOS DE INFORMACIÓN AL PACIENTE Y AL PROFESIONAL PARA PRODUCTOS FARMACÉUTICOS CON EFECTOS SOBRE LA CAPACIDAD DE CONDUCIR VEHÍCULOS Y OPERAR MAQUINARIAS.</t>
  </si>
  <si>
    <t>The notified resolution responds to a critical and immediate public health imperative. As is widely known, road accidents in Chile claim, on average, 2,000 lives a year. The technical work carried out together with the National Traffic Safety Commission (CONASET) highlighted the urgent need to draw attention to the effects of certain medicines on the ability to drive, given that the use of substances and fatigue are important factors in fatal road accidents.The regulations adhere to the classification and list of active ingredients of the Spanish Agency for Medicines and Medical Devices (AEMPS) and the findings of the European Driving Under the Influence of Drugs, Alcohol and Medicines (DRUID) project. By aligning the regulations with an already validated European standard, we seek to harmonize our requirements with high-standard regulations, thereby reducing technical uncertainty for those covered by those regulations.G/TBT/N/CHL/763- 2 - Applicants seeking to register pharmaceutical products in the health register shall be required, when entering their specifications, to comply with the following guidelines:(a) To revise, evaluate, report and declare whether the product subject to the health registration procedure, regardless of its classification, qualifies as a pharmaceutical product that may affect the ability to drive.To this end, the reference list issued by AEMPS shall serve as a comparator. This list is available free of charge from the AEMPS website: https://www.aemps.gob.es/ciudadania/medicamentos-y-conduccion/.(b) Once the first step has been completed, if the medicament to be registered is on the reference list, the pictogram shown in the attached Resolution must be incorporated into the draft labelling for secondary packaging.The driving pictogram, which consists of a red equilateral triangle with the apex pointing upwards and a black vehicle on a white background inside the triangle, with the legend "Atención Conducción: Ver folleto" ("Caution when driving: See leaflet") underneath, must be incorporated into one or more of the faces (main or sides) of the secondary packaging.(c) In addition, if the product to be registered is one of those on the reference list, information concerning the effects of the medicament on the ability to drive a vehicle and operate machinery must be included in the information leaflets for the patient and the medical professional.</t>
  </si>
  <si>
    <t>Productos Farmacéuticos</t>
  </si>
  <si>
    <r>
      <rPr>
        <sz val="11"/>
        <rFont val="Calibri"/>
      </rPr>
      <t>https://members.wto.org/crnattachments/2025/TBT/CHL/25_08266_00_s.pdf</t>
    </r>
  </si>
  <si>
    <t>• Real Decreto 1345/2007, por el que se regula el procedimiento de autorización, registro y condiciones de dispensación de los medicamentos de uso humano fabricados industrialmente, Ministry of Health and Consumer Affairs of Spain.• Ministry of Health Supreme Decree No. 3 of 2010</t>
  </si>
  <si>
    <t>Draft Implementing Guidelines of the PELP for Household Microwave Ovens 2025, 1st edition</t>
  </si>
  <si>
    <t>Pursuant to Sections 5 and 9 of Department Circular No. 2020-06-0015, as amended, entitled “Prescribinng the Guidelines of the Philippine Energy Labeling Program (PELP) for Compliance of Importers, Manufacturers, Distributors and Dealers of Electrical Appliances and Other Energy-Consuming Products (ECP)”, the Implementing Guidelines for Household Microwave Ovens, including the Particular Product Requirements (PPR) and Code of Practice (COPE) are hereby issued for the information and guidance of all those concerned and for compliance by all manufacturers, importers, distributors, dealers, retailers, and other key stakeholders.</t>
  </si>
  <si>
    <t>Cooking ranges, working tables, ovens and similar appliances (ICS code(s): 97.040.20)</t>
  </si>
  <si>
    <r>
      <rPr>
        <sz val="11"/>
        <rFont val="Calibri"/>
      </rPr>
      <t>https://members.wto.org/crnattachments/2025/TBT/PHL/25_08273_00_e.pdf</t>
    </r>
  </si>
  <si>
    <t>DEAS 983: 2025, Carbon paper — Specification, Second Edition</t>
  </si>
  <si>
    <t>This Draft East African Standard specifies requirements, sampling and test methods for carbon paper. It covers carbon paper for typewriting and handwriting with their respective grades.</t>
  </si>
  <si>
    <t>Transfer papers, incl. coated or impregnated paper for duplicator stencils or offset plates, whether or not printed, in rolls of a width &gt; 36 cm or in square or rectangular sheets with one side &gt; 36 cm and the other side &gt; 15 cm in the unfolded state (excl. self-copy paper) (HS code(s): 480990); Paper products in general (ICS code(s): 85.080.01); Carbon paper</t>
  </si>
  <si>
    <t>480990 - Transfer papers, incl. coated or impregnated paper for duplicator stencils or offset plates, whether or not printed, in rolls of a width &gt; 36 cm or in square or rectangular sheets with one side &gt; 36 cm and the other side &gt; 15 cm in the unfolded state (excl. self-copy paper)</t>
  </si>
  <si>
    <r>
      <rPr>
        <sz val="11"/>
        <rFont val="Calibri"/>
      </rPr>
      <t>https://members.wto.org/crnattachments/2025/TBT/UGA/25_08275_00_e.pdf</t>
    </r>
  </si>
  <si>
    <t>ISO 186, Paper and board — Sampling to determine average quality ISO 187, Paper board and pulps — Standard atmosphere for conditioning and testing and procedure for monitoring the atmosphere and conditioning of samples ISO 216, Writing paper and certain classes of printed matter — Trimmed sizes — A and B series, and indication of machine direction ISO 536, Paper and board — Determination of grammage</t>
  </si>
  <si>
    <t>Proposal for Legal Inspection Requirements for Changing Units for Domestic Use </t>
  </si>
  <si>
    <t>Changing units for domestic use may contain plasticizers, heavy metals, and formamide contamination, which can pose endocrine-disrupting and carcinogenic risks upon exposure. In addition, BSMI’s market surveillance has shown that 60% of randomly purchased units failed the physical performance tests. In response to public concerns over the safety risks posed by changing units for domestic use, including the potential for choking and strangulation that may endanger infants and children, the Bureau of Standards, Metrology and Inspection (BSMI) intends to include these products within the scope of mandatory inspection to ensure their safety and quality.</t>
  </si>
  <si>
    <t>Changing Units for Domestic Use.(HS code(s): 9403)</t>
  </si>
  <si>
    <r>
      <rPr>
        <sz val="11"/>
        <rFont val="Calibri"/>
      </rPr>
      <t>https://members.wto.org/crnattachments/2025/TBT/TPKM/25_08274_00_e.pdf
https://members.wto.org/crnattachments/2025/TBT/TPKM/25_08274_00_x.pdf</t>
    </r>
  </si>
  <si>
    <t>Government Gazette, Vol. 031, No. 223, dated 26 November 2025.https://gazette.nat.gov.tw/egFront/e_detail.do?metaid=161769The Commodity Inspection Act</t>
  </si>
  <si>
    <t>CONSULTA SOBRE PROPUESTA DE MODIFICACIÓN DEL REGLAMENTO SANITARIO DE LOS ALIMENTOS Título II de los Alimentos, Párrafo II De la rotulación y publicidad, Artículo 118</t>
  </si>
  <si>
    <t>The notified document sets out the proposed amendment to the Sanitary Regulations for Food Products, Title II Food Products, Paragraph II Labelling and Advertising, Article 118, which seeks to update and organize this Article and bring it into line with others under the section on Special Diets in the Regulations.Following the validation of Decree No. 977/96, Resolutions No. 393/02 and No. 394/02 were issued, which regulate these matters in detail and include specifications on how energy, fibre, proteins, vitamins and minerals must be set out on the label.</t>
  </si>
  <si>
    <t>Alimentos</t>
  </si>
  <si>
    <r>
      <rPr>
        <sz val="11"/>
        <rFont val="Calibri"/>
      </rPr>
      <t>https://members.wto.org/crnattachments/2025/TBT/CHL/25_08267_00_s.pdf</t>
    </r>
  </si>
  <si>
    <t>G/TBT/N/CHL/764- 2 - Reglamento Sanitario de los Alimentos, Decreto N°977/96, Ministry of Health</t>
  </si>
  <si>
    <t>NCh 2440:2023  Asfaltos para pavimentos- Clasificación y requisitos</t>
  </si>
  <si>
    <t>The notified Standard establishes the classification of asphalts for pavements and includes the symbols used to designate each of these materials. It also establishes the requirements to be met by the different types of asphalt intended for the construction and maintenance of pavements.This Standard applies to, inter alia, asphalts used in the construction and maintenance of roadways, roadsides, cycle lanes, pavements, parking areas, container yards, industrial yards, sports courts, railroads, areas intended for livestock, runways, platforms and aircraft parking areas in airports and heliports.It does not apply to asphalt materials intended for uses other than pavements.</t>
  </si>
  <si>
    <t>Asfaltos para pavimentos</t>
  </si>
  <si>
    <t>-NCh2331, Asfaltos - Vocabulario-NCh2334, Asfaltos - Determinación de la viscosidad SayboltG/TBT/N/CHL/765- 2 - -NCh2336, Asfaltos - Determinación de la viscosidad mediante viscosímetros capilares de vacío-NCh2337, Asfaltos - Determinación del punto de ablandamiento mediante el aparato de anillo y bola-NCh2338, Asfaltos - Determinación de los puntos de inflamación y combustión - Método de la copa abierta Cleveland-NCh2340, Asfaltos - Ensayo de Penetración-NCh2341, Asfaltos - Determinación de la solubilidad en solventes orgánicos-NCh2342, Asfaltos - Ensayo de ductilidad-NCh2343, Asfaltos - Ensayo de la mancha-NCh2346, Asfaltos - Ensayo de película delgada rotatoria-NCh2348, Emulsione asfálticas - Métodos de Ensayo-NCh3740, Determinación de las propiedades reológicas del ligante asfáltico mediante un reómetro de corte dinámico (DSR)-AASHTO R28, Standard Practice for Accelerated Aging of Asphalt Binder Using a Pressurized Aging Vessel (PAV)-AASHTO T59, Standard Method of Test for Emulsified Asphalts-AASHTO T313, Standard Method of Test for Determining the Flexural Creep Stiffness of Asphalt Binder Using the Bending Beam Rheometer (BBR)-AASHTO T316, Standard Method of Test for Viscosity Determination of Asphalt Binder Using Rotational Viscometer-AASHTO T350, Standard Method of Test for Multiple Stress Creep Recovery (MSCR) Test of Asphalt Binder Using a Dynamic Shear Rheometer (DSR)-ASTM D139, Standard Test Method for Float Test for Bituminous Materials-ASTM D5892, Standard Specification for Type IV Polymer-Modified Asphalt Cement for Use in Pavement Construction-ASTM D1298, Standard Test Method for Density, Relative Density, or API Gravity of Crude Petroleum and Liquid Petroleum Products by Hydrometer Method-ASTM D6084, Standard Test Method for Elastic Recovery of Asphalt Materials by Ductilometer-NLT 182. Punto de fragilidad Fraass de los materiales bituminosos-NLT 329, Recuperación elástica por torsión de betunes asfálticos modificados</t>
  </si>
  <si>
    <t>AFDC5 (3989) DTZS, Alcohol/Brewer’s Yeast- Specification, First edition </t>
  </si>
  <si>
    <t>This draft Tanzania Standard specifies requirements, sampling and test methods for alcohol/brewer’s yeast (Saccharomyces spp ) intended for brewing and production of other alcoholic products. Note: This Draft Tanzania Standard was also notified under SPS committee.</t>
  </si>
  <si>
    <t>Yeasts, active or inactive; other dead single-cell micro-organisms, prepared baking powders (excl. single-cell micro-organisms packaged as medicaments) (HS code(s): 2102); Food microbiology (ICS code(s): 07.100.30)</t>
  </si>
  <si>
    <t>2102 - Yeasts, active or inactive; other dead single-cell micro-organisms, prepared baking powders (excl. single-cell micro-organisms packaged as medicaments)</t>
  </si>
  <si>
    <t>07.100.30 - Food microbiology</t>
  </si>
  <si>
    <r>
      <rPr>
        <sz val="11"/>
        <rFont val="Calibri"/>
      </rPr>
      <t>https://members.wto.org/crnattachments/2025/TBT/TZA/25_08435_00_e.pdf</t>
    </r>
  </si>
  <si>
    <t>TZS 109, Hygiene in the food and drink manufacturing industry — Code of practiceTZS 122-2, Microbiology of food and animal feed - Horizontal method for the detection, enumeration and serotyping of Salmonella - Part 2: Enumeration by a miniaturized most probable number techniqueTZS 125-1, Microbiology of the food chain - Horizontal method for the enumeration of coagulase-positive staphylococci (Staphylococcus aureus and other species) - Part 1: Method using Baird-Parker agar mediumTZS 538, Labeling of pre-packaged food – RequirementsTZS 729, Microbiology of food and animal feeding stuffs -Horizontal method for the enumeration of coliforms - Colony count techniqueTZS 731, Microbiology of food and feeding-stuffs - Horizontal method for the detection and enumeration of presumptive Escherichia Coli - Most Probable Number TechniqueTZS 963-1, Starch and derived products – Heavy metals content – Part 1 – Determination of arsenic content by atomic absorption spectrometryTZS 963-3, Starch and derived products – Heavy metals content – Part 3 – Determination of lead content by atomic absorption spectrometry with electro-thermal atomizationTZS 1509, Milk based infant formula – Determination of thiamine content by fluorometric methodTZS 1567-3, Determination of vitamins in flours- Part 3: Determination of riboflavin (vitamin B2) content in fortified flours - high performance liquid chromatography methodTZS 1993, Infant formula and adult nutritionals — Methods of tests — Determination of vitamin B3 (Niacin) by high performance liquid chromatography (HPLC)TZS 2932, Food and feed products — General guidelines for the determination of nitrogen by the Kjeldah methodTZS 4718, Cereals and cereal products - Determination of moisture content - Part 1: Reference method</t>
  </si>
  <si>
    <t>Draft Implementing Guidelines of the PELP for Electric Kettles and Jugs 2025, 1st edition</t>
  </si>
  <si>
    <t>Pursuant to Sections 5 and 9 of Department Circular No. 2020-06-0015, as amended, entitled “Prescribinng the Guidelines of the Philippine Energy Labeling Program (PELP) for Compliance of Importers, Manufacturers, Distributors and Dealers of Electrical Appliances and Other Energy-Consuming Products (ECP)”, the Implementing Guidelines for Electric Kettles and Jugs, including the Particular Product Requirements (PPR) and Code of Practice (COPE) for Electric Kettles and Jugs, are hereby issued for the information and guidance of all those concerned and for compliance by all manufacturers, importers, distributors, dealers, retailers, and other key stakeholders.</t>
  </si>
  <si>
    <t>Domestic electrical appliances in general (ICS code(s): 97.030)</t>
  </si>
  <si>
    <t>97.030 - Domestic electrical appliances in general</t>
  </si>
  <si>
    <r>
      <rPr>
        <sz val="11"/>
        <rFont val="Calibri"/>
      </rPr>
      <t>https://members.wto.org/crnattachments/2025/TBT/PHL/25_08272_00_e.pdf</t>
    </r>
  </si>
  <si>
    <t>Department Circular No. 2020-06-0015 “Prescribinng the Guidelines of the Philippine Energy Labeling Program (PELP) for Compliance of Importers, Manufacturers, Distributors and Dealers of Electrical Appliances and Other Energy-Consuming Products (ECP)</t>
  </si>
  <si>
    <t>Proposed risk-based approach for the authorization of infant food for a special dietary purpose, (25 pages in English and 27 pages in French)</t>
  </si>
  <si>
    <t>Health Canada is moving forward with efforts to modernize its regulations for foods for a special dietary use and infant foods. As part of this process, on November 26, 2025, the Department launched a 60-day pre-consultation about a proposed risk-based approach to authorizing infant formula and fortified medical foods for infants.This consultation is a follow up to two previous pre-consultations on:Regulatory Modernization of Foods for Special Dietary Use and Infant Foods: Divisions 24 and 25 of the Food and Drug Regulations, held from November 28, 2023, to February 26, 2024. Compositional requirements for infant foods and foods currently regulated as foods for special dietary use from October 23, 2024, to January 22, 2025.The proposed approach would introduce a three-tiered authorization framework, scaling regulatory oversight according to risk. Tier 1: Post-market notification for lower-risk products Tier 2: Pre-market authorization with expedited review for moderate-risk products Tier 3: Pre-market authorization with comprehensive review for higher-risk products To make its reviews more efficient, Health Canada would also leverage information and decisions from comparable foreign regulatory authorities. The consultation will close to new input on January 25, 2026.</t>
  </si>
  <si>
    <t>Infant formula for:healthy term infantsinfants with medical conditions such as:Pre-term infant formulas Metabolic infant formulas Amino acid-based infant formulas  Extensively hydrolyzed protein infant formulas  Infant formulas with no added carbohydrates  Infant formulas intended for infants with failure to thrive Fortified medical foods for infants including:human milk fortifiersfortified modulars semi-solid foods/mixes for ages 6 months and up for the dietary management of medical conditions </t>
  </si>
  <si>
    <t>Health Canada is launching this consultation to seek stakeholder input on a proposed risk-based framework for authorizing infant formula and fortified medical foods for infants.The rationale for this initiative stems from stakeholder input received during the 2023 consultation, which highlighted the need for regulatory oversight that reflects product risk and alignment with international trading partners. It also aligns with the Government of Canada’s recent commitment to modernize outdated regulations and reduce red tape.This proposed approach aims to improve product access, diversify the market, reduce red tape, and mitigate future risk of shortages, while maintaining Health Canada’s rigorous safety standards.Stakeholder feedback to this proposal will help inform the development of draft regulations which will be published in the Canada Gazette, Part I for comment.</t>
  </si>
  <si>
    <t>Partial Amendment of the Ordinance for Enforcement of the Radio Act, etc. </t>
  </si>
  <si>
    <t>Japan will amend the Ordinance for Enforcement of the Radio Act, etc. to introduce technical requirements for radio equipment used in user terminals that are part of a non-geostationary satellite communication system in the Ka-band, operating in orbit at an altitude of approximately 600 km.</t>
  </si>
  <si>
    <t>Radio equipment of radio station for a non-geostationary satellite communication system in the Ka-band, which operates in orbit at an altitude of approximately 600 km.</t>
  </si>
  <si>
    <t>The deployment of a non-geostationary satellite communication system in the Ka-band, which operates in orbit at an altitude of approximately 600 km, aims to meet diverse communication needs across a wide range of users. This includes providing high-speed internet and broadband services, supporting mobile network backhaul, and serving as a backup communication line during emergencies such as natural disasters.</t>
  </si>
  <si>
    <r>
      <rPr>
        <sz val="11"/>
        <rFont val="Calibri"/>
      </rPr>
      <t>https://members.wto.org/crnattachments/2025/TBT/JPN/25_08228_00_e.pdf</t>
    </r>
  </si>
  <si>
    <t>・The basic law is the Radio Act (Act No.131 of May 2, 1950). https://www.japaneselawtranslation.go.jp/en/laws/view/3205The amendment will be published in “KAMPO”(Official Government Gazette) when adopted.(available in Japanese)</t>
  </si>
  <si>
    <t>Draft amendments to the Decision of the Board of the Eurasian Economic Commission No. 100 of August 11, 2020 </t>
  </si>
  <si>
    <t>It is proposed to amend the Pharmacopoeia of the Eurasian Economic Union: to supplement it with general pharmacopoeial monographs on herbal medicinal products and biological_x000D_
medicinal products, and to adopt new versions of a number of general pharmacopoeial monographs harmonized with the texts of the Pharmacopoeial Discussion Group (PDG).</t>
  </si>
  <si>
    <t>3003, 3004 (Pharmaceuticals)</t>
  </si>
  <si>
    <t>3004 - Medicaments consisting of mixed or unmixed products for therapeutic or prophylactic uses, put up in measured doses "incl. those for transdermal administration" or in forms or packings for retail sale (excl. goods of heading 3002, 3005 or 3006); 3003 - Medicaments consisting of two or more constituents mixed together for therapeutic or prophylactic uses, not in measured doses or put up for retail sale (excl. goods of heading 3002, 3005 or 3006)</t>
  </si>
  <si>
    <t>Protection of life and health of the patients (as the end users of medicinal products)._x000D_
Protection of healthcare institutions in general (as the primary user of medicinal products);_x000D_
Protection of the interests of medicinal products' manufacturers.</t>
  </si>
  <si>
    <r>
      <rPr>
        <sz val="11"/>
        <rFont val="Calibri"/>
      </rPr>
      <t>https://regulation.eaeunion.org/orv/3264/</t>
    </r>
  </si>
  <si>
    <t>The Draft am endm ents to the Decision of the Board of the Eurasian Economic Commission No. 100 of August 11, 2020_x000D_
https://regulation.eaeunion.org/orv/3264/The Decision of the Board of the Eurasian Economic Commission No. 100 of August 11, 2020_x000D_
https://docs.eaeunion.org/documents/247/5266/</t>
  </si>
  <si>
    <t>CD-ARS 1023: 2025, Live grading for rabbits, guinea pigs and other small mammals —specification , First edition </t>
  </si>
  <si>
    <t>This Committee Draft African Standard specifies requirements for live grading of rabbits, guinea pigs and all other small mammals.Note: This Draft Tanzania Standard was also notified under SPS committee.</t>
  </si>
  <si>
    <t>LIVE ANIMALS (HS code(s): 01); Animal husbandry and breeding (ICS code(s): 65.020.30)</t>
  </si>
  <si>
    <t>01 - LIVE ANIMALS</t>
  </si>
  <si>
    <t>65.020.30 - Animal husbandry and breeding</t>
  </si>
  <si>
    <r>
      <rPr>
        <sz val="11"/>
        <rFont val="Calibri"/>
      </rPr>
      <t>https://members.wto.org/crnattachments/2025/TBT/TZA/25_08244_00_e.pdf</t>
    </r>
  </si>
  <si>
    <t>CD-ARS 1241:2025,Laying battery cages for chicken — Specification, First edition </t>
  </si>
  <si>
    <t>This Committee Draft African Standard specifies minimum requirements for chicken laying battery cages._x000D_
This standard covers the types, materials, construction, test methods and other requirements of laying battery cages..</t>
  </si>
  <si>
    <t>-Poultry-keeping machinery; poultry incubators and brooders: (HS code(s): 84362); Livestock buildings, installations and equipment (ICS code(s): 65.040.10)</t>
  </si>
  <si>
    <t>84362 - - Poultry-keeping machinery; poultry incubators and brooders:</t>
  </si>
  <si>
    <r>
      <rPr>
        <sz val="11"/>
        <rFont val="Calibri"/>
      </rPr>
      <t>https://members.wto.org/crnattachments/2025/TBT/TZA/25_08245_00_e.pdf</t>
    </r>
  </si>
  <si>
    <t>Order Amending Schedule IV to the Controlled Drugs and Substances Act (Carisoprodol) (17 pages in English, 19 pages in French)Regulations Amending the Benzodiazepines and Other Targeted Substances Regulations (Carisoprodol) (3 pages in English and French)</t>
  </si>
  <si>
    <t>The purpose of this notification is to let members know that on November 19, 2025, Canada made permanent controls for carisoprodolhttps://www.canada.ca/en/health-canada/news/2025/11/government-of-canada-acts-to-permanently-control-sedative-drug-linked-to-illegal-drug-markets.html) by adding carisoprodol to Schedule IV of the Controlled Drugs and Substances Act and to the Schedules to the Benzodiazepines and Other Targeted Substances Regulations. The permanent controls come into force on December 19, 2025 (carisoprodol is already temporarily controlled in Canada under a Ministerial Orderhttps://gazette.gc.ca/rp-pr/p2/2025/2025-03-12/html/sor-dors64-eng.html)). With these amendments, any person not authorized to conduct regulated activities with carisoprodol will be subject to offences and penalties.</t>
  </si>
  <si>
    <t>Carisoprodol (HS code: 2924199090)</t>
  </si>
  <si>
    <t>292419 - Acyclic amides, incl. acyclic carbamates, and their derivatives, and salts thereof (excl. meprobamate [INN], fluoroacetamide [ISO], monocrotophos [ISO] and phosphamidon [ISO])</t>
  </si>
  <si>
    <t>Protection of Public Health and Public SafetyThe objective of the permanent controls is to protect public health and safety by strictly controlling activities with carisoprodol on a longer-term basis under the Controlled Drugs and Substances Act. The controls allow law and border enforcement to continue to take action against any illegal importation, distribution, and use of carisoprodol. Carisoprodol is internationally controlled under the United Nations’ Convention on Psychotropic Substances, 1971. The amendments allow Canada to continue to meet its international obligations as a party to the Convention. The amendments also ensure strict federal oversight of legitimate activities with the drug and serve as a precautionary measure to prevent carisoprodol from being diverted to illicit markets, thereby protecting public health and safety.</t>
  </si>
  <si>
    <r>
      <rPr>
        <sz val="11"/>
        <rFont val="Calibri"/>
      </rPr>
      <t xml:space="preserve">https://gazette.gc.ca/rp-pr/p2/2025/2025-11-19/html/sor-dors221-eng.html 
https://gazette.gc.ca/rp-pr/p2/2025/2025-11-19/html/sor-dors222-eng.html 
</t>
    </r>
  </si>
  <si>
    <t>Notice of intent to control fentanyl precursor chemicals and carisoprodol under the Controlled Drugs and Substances Acthttps://canadagazette.gc.ca/rp-pr/p1/2025/2025-02-14-x1/html/extra1-eng.html(available in English and French)Order Amending Schedule V to the Controlled Drugs and Substances Act (Fentanyl Precursors and Carisoprodol): SOR/2025-64https://canadagazette.gc.ca/rp-pr/p2/2025/2025-03-12/html/sor-dors64-eng.html, (available in English and French)</t>
  </si>
  <si>
    <t>DKS 425:2025 Dried prawns and shrimps — Specification</t>
  </si>
  <si>
    <t>This draft Kenya Standard specifies the requirements and the methods of test for dried prawns or shrimps.</t>
  </si>
  <si>
    <t>Fish and fishery products (ICS code(s): 67.120.30)</t>
  </si>
  <si>
    <r>
      <rPr>
        <sz val="11"/>
        <rFont val="Calibri"/>
      </rPr>
      <t>https://members.wto.org/crnattachments/2025/TBT/KEN/25_08220_00_e.pdf</t>
    </r>
  </si>
  <si>
    <t>AOAC 937.09, Salt (Chlorine and sodium chloride) in sea food AOAC 972.23, Lead in fish ― Atomic Absorption spectrophotometric method AOAC 973.34, Cadmium in food ― Atomic absorption Spectrophotometric method AOAC 983.20, Mercury (methyl) in fish and shellfish ― Gas chromatographic method CXG 50, General guidelines on sampling EAS 35, Fortified edible salt ― Specification EAS 38, Labelling of pre-packaged foods ― General requirements ISO 4833-1, Microbiology of the food chain — Horizontal method for the enumeration of microorganisms ― Part 1: Colony count at 30 °C by the pour plate technique ISO 4832-2, Microbiology of food and animal feeding stuffs — Horizontal method for the enumeration of coliforms — Colony-count technique ISO 5985, Animal feeding stuffs ― Determination of ash insoluble in hydrochloric acid ISO 6579-1, Microbiology of the food chain — Horizontal method for the detection, enumeration and serotyping of Salmonella ― Part 1: Detection of Salmonella spp. ISO 6888-1, Microbiology of the food chain — Horizontal method for the enumeration of coagulase-positive staphylococci (Staphylococcus aureus and other species) — Part 1: Method using Baird-Parker agar medium ISO 16050, Foodstuffs — Determination of aflatoxin B1, and the total content of aflatoxins B1, B2, G1 and G2 in cereals, nuts and derived products — High-performance liquid chromatographic method ISO 16649-2, Microbiology of food and animal feeding stuffs — Horizontal method for the enumeration of beta_x0002_glucuronidase-positive Escherichia coli ― Part 2: Colony-count technique at 44 degrees C using 5-bromo-4- chloro-3-indolyl beta-D-glucuronide ISO/TS 21872, Microbiology of the food chain — Horizontal method for the determination of Vibrio spp. ― Part 2: Enumeration of total and potentially enteropathogenic Vibrio parahaemolyticus in seafood using nucleic acid hybridization</t>
  </si>
  <si>
    <t>DKS 1564:2025 Handling, processing, storage and distribution of molluscan shellfish ― Code of practice</t>
  </si>
  <si>
    <t>This draft Kenya Standard prescribes the hygienic and quality requirements for handling, processing, storage, and distribution of molluscs intended for direct human consumption or further processing.</t>
  </si>
  <si>
    <r>
      <rPr>
        <sz val="11"/>
        <rFont val="Calibri"/>
      </rPr>
      <t>https://members.wto.org/crnattachments/2025/TBT/KEN/25_08221_00_e.pdf</t>
    </r>
  </si>
  <si>
    <t>CXG 50, General guidelines on sampling EAS 62-1 Fish handling and processing ―Code of practice EAS 12, Potable Water ― Specification</t>
  </si>
  <si>
    <t>DARS 2096:2025 Textiles —Sport nets —Specification</t>
  </si>
  <si>
    <t>This Draft African Standard describes the requirements, test methods and sampling, for nets, for various sport activities.</t>
  </si>
  <si>
    <t>Textile fabrics (ICS code(s): 59.080.30)</t>
  </si>
  <si>
    <t>59.080.30 - Textile fabrics</t>
  </si>
  <si>
    <t>Consumer information, labelling (TBT); Quality requirements (TBT); Harmonization (TBT); Reducing trade barriers and facilitating trade (TBT)</t>
  </si>
  <si>
    <r>
      <rPr>
        <sz val="11"/>
        <rFont val="Calibri"/>
      </rPr>
      <t>https://members.wto.org/crnattachments/2025/TBT/KEN/25_08223_00_e.pdf</t>
    </r>
  </si>
  <si>
    <t>ISO 139, Textiles — Standard atmospheres for conditioning and testing.ISO 22198:2006 - Textiles - Fabrics - Determination of width and length.ISO 9554:2019 Fibre Ropes General Specification.ISO 13934-1, Textiles-Tensile Properties of fabrics- part -1, Determination of maximum force and elongation at maximum force using strip method.ISO 13934-2, Textiles-Tensile Properties of fabrics- part -2, Determination of maximum force and elongation at maximum force using grap method.ISO 2060, Textiles — Yarn from packages — Determination of linear density (mass per unit length) by the Skein method.ISO 3758, Textiles — Care labelling code using symbols.ISO 3759, Textiles — Preparation, marking and measuring of fabric specimens and garments in tests for determination of dimensional change.ISO 3801, Textiles — Woven fabrics — Determination of mass per unit length and mass per unit area.ISO 8388, Knitted fabrics — Types — Vocabulary.ISO 8499, Knitted fabrics — Description of defects — Vocabulary.</t>
  </si>
  <si>
    <t xml:space="preserve">Draft Circular stipulating the energy-labelling requirements for energy-using vehicles and equipment under the management authority of the Ministry of Construction _x000D_
</t>
  </si>
  <si>
    <t xml:space="preserve">This draft Circular provides guidance for the implementation of Clause 17, Article 1 of Law No. 77/2025/QH15, which amends and supplements Article 39 of the Law on Economical and Efficient Use of Energy No. 50/2010/QH12._x000D_
This Circular shall not apply to:_x000D_
a) Vehicles manufactured, assembled, or imported under the management authority of the Ministry of National Defence or the Ministry of Public Security;_x000D_
b) Vehicles temporarily imported for re-export; in transit, transshipment; or belonging to diplomatic and consular missions;_x000D_
c) Vehicles imported  for on-commercial purposes;_x000D_
d) Vehicles imported under special regulations of the Prime Minister;_x000D_
đ) Used vehicles imported into Vietnam;_x000D_
e) Vehicles manufactured or assembled using components from vehicles that have already been energy-labelled;_x000D_
g) Vehicles manufactured or assembled for export._x000D_
This draft Circular applies to organizations and individuals involved in the manufacture, assembly, importation, distribution, and trading of vehicles under the management authority of the Ministry of Construction, including through e-commerce platforms._x000D_
</t>
  </si>
  <si>
    <t>The Law amending and supplementing a number of articles of the Law on Economical and Efficient Use of Energy No. 77/2025/QH15 was passed by the National Assembly on June 18, 2025, will take effect from January 1, 2026. Accordingly, the responsibility for promulgating the list of vehicles, equipment and construction materials that must have energy labels and the implementation roadmap prescribed by the Prime Minister will be decentralized to the Ministry of Industry and Trade and the Ministry of Construction to implement in the form of guiding Circulars, specifically in Clause 17, Article 1 of the Law amending Clause 3, Article 39. Therefore, the effective date of these guiding documents shall be January 1, 2026, ensuring consistency with the effective date of amended Law.</t>
  </si>
  <si>
    <r>
      <rPr>
        <sz val="11"/>
        <rFont val="Calibri"/>
      </rPr>
      <t>https://members.wto.org/crnattachments/2025/TBT/VNM/25_08239_00_x.pdf</t>
    </r>
  </si>
  <si>
    <t>Law on Economical and Efficient Use of Energy No. 50/2010/QH12 dated 17 June 2010;the Law No. 28/2018/QH14 dated 15 June 2018 amending and supplementing certain provisions of eleven laws related to planning; and the Law amending and supplementing certain provisions of the Law on Economical and Efficient Use of Energy No. 77/2025/QH15 dated 18 June 2025, as amended and supplemented by Law No. 28/2018/QH14;</t>
  </si>
  <si>
    <t>DKS 1754-1:2025 Methods of test for fish and fishery products ― Part 1. Collection and storage of samples for analysis</t>
  </si>
  <si>
    <t>This draft Kenya Standard prescribes guidance for collecting and storing samples for analysis for fish and fishery products.</t>
  </si>
  <si>
    <r>
      <rPr>
        <sz val="11"/>
        <rFont val="Calibri"/>
      </rPr>
      <t>https://members.wto.org/crnattachments/2025/TBT/KEN/25_08218_00_e.pdf</t>
    </r>
  </si>
  <si>
    <t>CXG 50, General guidelines on sampling</t>
  </si>
  <si>
    <t xml:space="preserve">Draft decree amending Decree No 374/2016 on the accountancy and control of nuclear materials and reporting of information on them_x000D_
_x000D_
</t>
  </si>
  <si>
    <t>The present amendment to the Decree contains only the necessary individual changes to the original text that refine and simplify selected processes in the field of accountancy and control of nuclear materials on the basis of problems identified in application practice. The essence of regulation in this area is maintained. The main objective of the draft is to respond to the amendment to the Act, which made certain changes in the area of accountancy and control of nuclear materials. At the legislative level, the obligations of persons operating or intending to operate so-called safeguard facilities have also been clarified. The changes concerned requirements for safeguard facility projects, specifically compliance with technical requirements for independent power supply and lighting, and for structures and modifications thereto (see § 166(6) of the Act). These legal requirements are to be specified at the implementation level by the notified draft decree. The new legislation also reflects the planned construction of new nuclear installations and the design or development of small modular reactors (SMRs).</t>
  </si>
  <si>
    <t>Nuclear materialsICS:  27.120.99 other standards related to nuclear energy</t>
  </si>
  <si>
    <t>The draft decree amending Decree No 374/2016 on the accountancy and control of nuclear materials and reporting of information on them is being submitted in connection with the amendment to Act No 263/2016, the Atomic Act (hereinafter the ‘Act’), i.e. Act No 83/2025 amending Act No 263/2016, the Atomic Act, as amended. The draft decree responds to the changes introduced by this amendment in the area of accountancy and control of nuclear materials, in particular the changes in § 166 of the Act. The proposed amendment reflects changes in the area of non-proliferation of nuclear weapons, in particular the clarification of the obligations of persons operating or intending to operate so-called safeguard facilities. These changes are based on an evaluation of current practices in the implementation of safeguard facility inspections and on the requirement for more effective international inspection by the International Atomic Energy Agency. At the same time, the draft decree adapts the newly adopted legislation at the European Union (Euratom) level. The aim of the draft amendment is to improve the already proven system of accountancy and control of nuclear materials in accordance with the obligations laid down by law, as well as to reflect the obligations or recommendations arising from the relevant international documents._x000D_
Basic legislation - Act No 263/2016 - attached as part of notification 2024/0259/CZ. The versions uploaded to the TRIS database are effective until 31.12.2025 and from 1. 1. 2026._x000D_
Decree No 374/2016, which is being changed by the amendment, was notified under number 2016/0298/CZ.</t>
  </si>
  <si>
    <r>
      <rPr>
        <sz val="11"/>
        <rFont val="Calibri"/>
      </rPr>
      <t>https://members.wto.org/crnattachments/2025/TBT/CZE/25_08231_00_e.pdf
https://members.wto.org/crnattachments/2025/TBT/CZE/25_08231_00_x.pdf</t>
    </r>
  </si>
  <si>
    <t>Basic legislation - Act No 263/2016, Decree No 374/2016</t>
  </si>
  <si>
    <t>DKS 3042:2025 Primal and retail cuts – Requirements Part 1 – Beef </t>
  </si>
  <si>
    <t>This Kenya Standard specifies requirements, methods of sampling and test for Beef primal and retail cuts intended for human consumption.</t>
  </si>
  <si>
    <t>Meat and meat products (ICS code(s): 67.120.10)</t>
  </si>
  <si>
    <t>67.120.10 - Meat and meat products</t>
  </si>
  <si>
    <t>Prevention of deceptive practices and consumer protection (TBT); Protection of human health or safety (TBT); Quality requirements (TBT); Reducing trade barriers and facilitating trade (TBT); Cost saving and productivity enhancement (TBT)</t>
  </si>
  <si>
    <r>
      <rPr>
        <sz val="11"/>
        <rFont val="Calibri"/>
      </rPr>
      <t>https://members.wto.org/crnattachments/2025/TBT/KEN/25_08215_00_e.pdf</t>
    </r>
  </si>
  <si>
    <t>UNECE standard for Bovine meat, carcasses and cutsCodex Alimentarius Commission (CAC), Meat and Meat products Volume 10 1994.The Food, Drugs and Chemical Substances Act, Cap. 254 of the Laws of Kenya.Meat Control Act, Cap. 356 of the Laws of KenyaPublic Health Act, Cap. 242 of the Laws of KenyaInternational Commission on Microbiological for Foods - Micro-organisms in Foods, Book 8.</t>
  </si>
  <si>
    <t>NON-APPROVAL DECISIONS TO BE TAKEN FOR UNSUPPORTED ACTIVE SUBSTANCES IN GREAT BRITAIN</t>
  </si>
  <si>
    <t>The draft document confirms the non-approval decision for a series of active substances in biocidal products, pursuant to Regulation (EU) No 528/2012 on Biocidal Products (as assimilated into the law of Great Britain) (GB BPR). </t>
  </si>
  <si>
    <t>Biocidal Products </t>
  </si>
  <si>
    <t>Before approval under the GB BPR (528/2012), active substances must be evaluated for safety and efficacy, with supporting data and fees provided by applicants. When support is withdrawn, HSE must invite others to take over. For 16 active substance/product type combinations, no new support was received. Following the deadline, HSE issued e-bulletins seeking feedback on proposed non-approval decisions. No responses were received, and HSE found no concerns for the GB market. As required by law, HSE will recommend non-approval to the Secretary of State, with consent from Scottish and Welsh Ministers.A non-approval decision means that an active substance/Product Type combination is no longer permitted to be supplied or used in biocidal products in GB.  Biocidal products containing these active substances must be removed from the GB market after 12 months and they may not be used after 18 months from the decision. It is important to ensure that substances that are no longer supported are removed from the approved active substance list. These decisions maintain fairness, safety and legal clarity for the GB market.</t>
  </si>
  <si>
    <r>
      <rPr>
        <sz val="11"/>
        <rFont val="Calibri"/>
      </rPr>
      <t>https://members.wto.org/crnattachments/2025/TBT/GBR/25_08230_00_e.pdf</t>
    </r>
  </si>
  <si>
    <t>Assimilated Regulation (EU) No 528/2012 on making available on the market and use of biocidal products: (GB BPR)Regulation (EU) No 528/2012 of the European Parliament and of the Council of 22 May 2012 concerning the making available on the market and use of biocidal products (Text with EEA relevance) (legislation.gov.uk)Assimilated Commission Delegated Regulation (EU) No 1062/2014 of 4 August 2014 on the work programme for the systematic examination of all existing active substances contained in biocidal products referred to in Regulation (EU) No 528/2012 of the European Parliament and of the Council (The GB Review Regulation)Commission Delegated Regulation (EU) No 1062/2014 of 4 August 2014 on the work programme for the systematic examination of all existing active substances contained in biocidal products referred to in Regulation (EU) No 528/2012 of the European Parliament and of the Council (Text with EEA relevance) (legislation.gov.uk)</t>
  </si>
  <si>
    <t>DKS 3042:2025 Primal and retail cuts – Requirements Part 3 – Porcine</t>
  </si>
  <si>
    <t>This Kenya Standard specifies requirements, methods of sampling and test for Porcine primal and retail cuts intended for human consumption.</t>
  </si>
  <si>
    <r>
      <rPr>
        <sz val="11"/>
        <rFont val="Calibri"/>
      </rPr>
      <t>https://members.wto.org/crnattachments/2025/TBT/KEN/25_08217_00_e.pdf</t>
    </r>
  </si>
  <si>
    <t>CAC/GL 50, General guidelines on samplingCAC/MRL 2, Maximum residue limits for veterinary drugs in foodCAC/RCP 58, Code of hygienic practice for meatEAS 12, Potable water — Specification EAS 38, Labelling of pre-packaged foods — requirements EAS 39, Hygiene in the food and drink manufacturing industry — Code of practice EAS 955, Hygienic requirements for the production of packaged meat products ISO 6579, Microbiology of food and animal feeding stuffs — Horizontal method for the detection of Salmonella spp. ISO 6888-1, Microbiology of food and animal feeding stuffs — Horizontal method for the enumeration of coagulase-positive staphylococci (Staphylococcus aureus and other species) — Part 1: Technique using Baird-Parker agar mediumISO 16654, Microbiology of food and animal feeding stuffs — Horizontal method for the detection of Escherichia coli 0157ISO/TS 17728:2015, Microbiology of the food chain — Sampling techniques for microbiological analysis of food and feed samples</t>
  </si>
  <si>
    <t>RENEWAL DECISION TO BE TAKEN FOR CREOSOTE AS PRODUCT TYPE 8 WOOD PRESERVATIVE IN GREAT BRITAIN; </t>
  </si>
  <si>
    <t>This decision will be taken by the Secretary of State to renew the approval of creosote as an active substance for use in biocidal products of product-type 8 until 31 March 2033 for the following uses:​railway sleepers transmission poles fencing (safety critical uses, namely those requiring compliance with BS8417 service factor D) surface treatment of wood for the above uses when modified at the point of installation</t>
  </si>
  <si>
    <t>3807 - Wood tar; wood tar oils; wood creosote; wood naphtha; vegetable pitch; brewers' pitch and similar preparations based on rosin, resin acids or on vegetable pitch.</t>
  </si>
  <si>
    <t>HSE’s evaluation concluded that, although sufficiently effective, creosote is a carcinogen, reprotoxin, is persistent, bioaccumulative and toxic, and all intended uses result in unacceptable risks for human health and, in most use cases, the environment. As a result, creosote meets the exclusion criteria in Article 5(1) of Regulation (EU) No 528/2012 on Biocidal Products (as assimilated into the law of Great Britain) (GB BPR), and the approval may only be renewed if any of the conditions in Article 5(2) are met. Additionally, creosote is a candidate for substitution under Article 10(1).Under Article 10(3) HSE consulted on candidates for substitution and gathered information on the availability of suitable and sufficient alternatives. HSE’s analysis of the information received through the consultation concluded that creosote fulfils the conditions for derogation in Article 5(2)(c) of GB BPR, namely that not approving the active substance would have a disproportionate negative impact on society when compared with the risk to human health, animal health or the environment arising from the use of the substance.</t>
  </si>
  <si>
    <r>
      <rPr>
        <sz val="11"/>
        <rFont val="Calibri"/>
      </rPr>
      <t>https://members.wto.org/crnattachments/2025/TBT/GBR/25_08229_00_e.pdf</t>
    </r>
  </si>
  <si>
    <t>Assimilated Regulation (EU) No 528/2012 on making available on the market and use of biocidal products: (GB BPR)Regulation (EU) No 528/2012 of the European Parliament and of the Council of 22 May 2012 concerning the making available on the market and use of biocidal products (Text with EEA relevance) (legislation.gov.uk)Assimilated Commission Delegated Regulation (EU) No 1062/2014 of 4 August 2014 on the work programme for the systematic examination of all existing active substances contained in biocidal products referred to in Regulation (EU) No 528/2012 of the European Parliament and of the Council (The GB Review Regulation)Commission Delegated Regulation (EU) No 1062/2014 of 4 August 2014 on the work programme for the systematic examination of all existing active substances contained in biocidal products referred to in Regulation (EU) No 528/2012 of the European Parliament and of the Council (Text with EEA relevance) (legislation.gov.uk)Biocides regulation, supply and use - HSEMinisterial decisions taken under the Great Britain Biocidal Products Regulation (GB BPR)</t>
  </si>
  <si>
    <t>DKS 3042:2025 Primal and retail cuts – Requirements Part 2 – Caprine and Ovine </t>
  </si>
  <si>
    <t>This Kenya Standard specifies requirements, methods of sampling and test for Caprine and Ovine primal and retail cuts intended for human consumption.</t>
  </si>
  <si>
    <r>
      <rPr>
        <sz val="11"/>
        <rFont val="Calibri"/>
      </rPr>
      <t>https://members.wto.org/crnattachments/2025/TBT/KEN/25_08216_00_e.pdf</t>
    </r>
  </si>
  <si>
    <t>CAC/GL 50, General guidelines on samplingCAC/MRL 2, Maximum residue limits for veterinary drugs in foodCAC/RCP 58Code of hygienic practice for meatEAS 12, Potable water — Specification EAS 38, Labelling of pre-packaged foods — requirements EAS 39, Hygiene in the food and drink manufacturing industry — Code of practice EAS 955, Hygienic requirements for the production of packaged meat products ISO 6579, Microbiology of food and animal feeding stuffs — Horizontal method for the detection of Salmonella spp. ISO 6888-1, Microbiology of food and animal feeding stuffs — Horizontal method for the enumeration of coagulase-positive staphylococci (Staphylococcus aureus and other species) — Part 1: Technique using Baird-Parker agar mediumISO 16654, Microbiology of food and animal feeding stuffs — Horizontal method for the detection of Escherichia coli 0157ISO/TS 17728:2015, Microbiology of the food chain — Sampling techniques for microbiological analysis of food and feed samples</t>
  </si>
  <si>
    <t>DKS 12321: 2025 Packaging — Non-metallic tensional strapping― Specification</t>
  </si>
  <si>
    <t>This draft Kenya Standard specifies dimensions and physical properties for non-metallic strapping used to secure, to close, to unitize or to strengthen packages applied by hand tools or automatic machines.NOTE   For particular applications or specific requirements, other dimensions can be supplied by agreement between customer and supplier.</t>
  </si>
  <si>
    <t>Packaging materials and accessories (ICS code(s): 55.040)</t>
  </si>
  <si>
    <t>55.040 - Packaging materials and accessories</t>
  </si>
  <si>
    <t>Consumer information, labelling (TBT); Quality requirements (TBT); Reducing trade barriers and facilitating trade (TBT)</t>
  </si>
  <si>
    <r>
      <rPr>
        <sz val="11"/>
        <rFont val="Calibri"/>
      </rPr>
      <t>https://members.wto.org/crnattachments/2025/TBT/KEN/25_08222_00_e.pdf</t>
    </r>
  </si>
  <si>
    <t>ISO 1421, Rubber or plastics-coated fabrics — Determination of tensile strength and elongation at breakISO 2233:1999, Packaging — Complete, filled transport packages — Conditioning for testing.</t>
  </si>
  <si>
    <t>Brazil</t>
  </si>
  <si>
    <t>Public Consultation No. 12, 29 October 2025 </t>
  </si>
  <si>
    <t>Contributions for Updating the Operational Procedure for Marking the Anatel Homologation Identification on Telecommunications Products, approved by Act No. 4088, 31 July 2020.</t>
  </si>
  <si>
    <t>ELECTRICAL MACHINERY AND EQUIPMENT AND PARTS THEREOF; SOUND RECORDERS AND REPRODUCERS, TELEVISION IMAGE AND SOUND RECORDERS AND REPRODUCERS, AND PARTS AND ACCESSORIES OF SUCH ARTICLES (HS code(s): 85); Telecommunications. Audio and video engineering (ICS code(s): 33)</t>
  </si>
  <si>
    <t>85 - ELECTRICAL MACHINERY AND EQUIPMENT AND PARTS THEREOF; SOUND RECORDERS AND REPRODUCERS, TELEVISION IMAGE AND SOUND RECORDERS AND REPRODUCERS, AND PARTS AND ACCESSORIES OF SUCH ARTICLES</t>
  </si>
  <si>
    <t>33 - Telecommunications. Audio and video engineering</t>
  </si>
  <si>
    <t>Collecting inputs to support the assessment of the feasibility of revising the Operational Procedure for Marking the Anatel Homologation Identification on Telecommunications Products.</t>
  </si>
  <si>
    <r>
      <rPr>
        <sz val="11"/>
        <rFont val="Calibri"/>
      </rPr>
      <t>https://members.wto.org/crnattachments/2025/TBT/BRA/25_08214_00_x.pdf</t>
    </r>
  </si>
  <si>
    <t>SEI process number 53500.091936/2025-23 (access process documents</t>
  </si>
  <si>
    <t>DARS 1593:2025 Textiles — Cotton canvas — Specification</t>
  </si>
  <si>
    <t>This Draft African Standard specifies the requirements, sampling and test methods for cotton canvas.This Standard is applicable to cotton canvas used in the manufacture of shoe uppers, raincoats, tarpaulins, tents, stretchers, back rest for hospitals, luggage bags, mail bags, laminating material, base fabric for PVC coated fabrics, soiled linen and bag for hospital.</t>
  </si>
  <si>
    <t>Textile fibres (ICS code(s): 59.060)</t>
  </si>
  <si>
    <t>59.060 - Textile fibres</t>
  </si>
  <si>
    <r>
      <rPr>
        <sz val="11"/>
        <rFont val="Calibri"/>
      </rPr>
      <t>https://members.wto.org/crnattachments/2025/TBT/KEN/25_08224_00_e.pdf</t>
    </r>
  </si>
  <si>
    <t>ISO 3801, Textiles — Woven fabrics — Determination of mass per unit length and mass per unit area ISO 13934-1, Textiles — Tensile properties of fabrics — Part 1: Determination of maximum force and elongation at maximum force using the strip methodISO 22198, Textiles — Fabrics — Determination of width and lengthISO 13934-1:2013, Textiles — Tensile properties of fabrics — Part 1: Determination of maximum force and elongation at maximum force using the strip methodISO 5077:2007, Textiles — Determination of dimensional change in washing and dryingISO 15496:2018, Textiles — Measurement of water vapour permeability of textiles for the purpose of quality controlISO 3071:2020, Textiles — Determination of pH of aqueous extractISO 105-B02:2014, Textiles — Tests for colour fastness — Part B02: Colour fastness to artificial light: Xenon arc fading lamp testISO 105-B03:2017, Textiles — Tests for colour fastness — Part B03: Colour fastness to weathering: Outdoor exposureISO 105-C10:2006, Textiles — Tests for colour fastness — Part C10: Colour fastness to washing with soap or soap and sodaISO 1833-11, Textiles — Quantitative Chemical Analysis Part 11: Mixtures of certain cellulose fibres with certain other fibres (method using sulfuric acid)ISO 15025, Protective clothing — Protection against flame — Method of test for limited flame spreadISO 811, Textiles — Determination of resistance to water penetration — Hydrostatic pressure test</t>
  </si>
  <si>
    <t>DKS 1565:2025 Frozen cuttlefish and squids — Specification</t>
  </si>
  <si>
    <t>This draft Kenya Standard specifies the requirements, sampling and test methods for frozen cuttlefish and squids.</t>
  </si>
  <si>
    <r>
      <rPr>
        <sz val="11"/>
        <rFont val="Calibri"/>
      </rPr>
      <t>https://members.wto.org/crnattachments/2025/TBT/KEN/25_08219_00_e.pdf</t>
    </r>
  </si>
  <si>
    <t>AOAC 972.23, Lead in fish ― Atomic Absorption spectrophotometric method AOAC 973.34, Cadmium in food ― Atomic absorption Spectrophotometric method AOAC 983.20, Mercury (methyl) in fish and shellfish ― Gas chromatographic method CXG 50, General guidelines on sampling CXS 192, General standard for food additives EAS 39, General principles of food hygiene ― Code of practice ISO 4833-1, Microbiology of the food chain — Horizontal method for the enumeration of microorganisms ― Part 1: Colony count at 30 °C by the pour plate technique ISO 4832-2, Microbiology of food and animal feeding stuffs — Horizontal method for the enumeration of coliforms — Colony-count technique ISO 6579-1, Microbiology of the food chain — Horizontal method for the detection, enumeration and serotyping of Salmonella ― Part 1: Detection of Salmonella spp. ISO 6888 (all parts), Microbiology of the food chain — Horizontal method for the enumeration of coagulase_x0002_positive staphylococci (Staphylococcus aureus and other species)ISO/TS 21872, Microbiology of the food chain — Horizontal method for the determination of Vibrio spp. ― Part 2: Enumeration of total and potentially enteropathogenic Vibrio parahaemolyticus in seafood using nucleic acid hybridization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</si>
</sst>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name val="Calibri"/>
    </font>
    <font>
      <b/>
      <sz val="11"/>
      <name val="Calibri"/>
    </font>
    <font>
      <u/>
      <sz val="11"/>
      <color rgb="FF0000FF"/>
      <name val="Calibri"/>
    </font>
  </fonts>
  <fills count="2">
    <fill>
      <patternFill patternType="none"/>
    </fill>
    <fill>
      <patternFill patternType="gray125"/>
    </fill>
  </fills>
  <borders count="1">
    <border>
      <left/>
      <right/>
      <top/>
      <bottom/>
      <diagonal/>
    </border>
  </borders>
  <cellStyleXfs count="1">
    <xf numFmtId="0" fontId="0" fillId="0" borderId="0"/>
  </cellStyleXfs>
  <cellXfs count="10">
    <xf numFmtId="0" fontId="0" fillId="0" borderId="0" xfId="0"/>
    <xf numFmtId="0" fontId="1" fillId="0" borderId="0" xfId="0" applyFont="1" applyAlignment="1">
      <alignment horizontal="center" vertical="center"/>
    </xf>
    <xf numFmtId="0" fontId="0" fillId="0" borderId="0" xfId="0" applyAlignment="1">
      <alignment wrapText="1"/>
    </xf>
    <xf numFmtId="0" fontId="1" fillId="0" borderId="0" xfId="0" applyFont="1" applyAlignment="1">
      <alignment horizontal="center" vertical="center" wrapText="1"/>
    </xf>
    <xf numFmtId="14" fontId="0" fillId="0" borderId="0" xfId="0" applyNumberFormat="1"/>
    <xf numFmtId="14" fontId="1" fillId="0" borderId="0" xfId="0" applyNumberFormat="1" applyFont="1" applyAlignment="1">
      <alignment horizontal="center" vertical="center"/>
    </xf>
    <xf numFmtId="0" fontId="0" fillId="0" borderId="0" xfId="0" applyAlignment="1">
      <alignment vertical="top"/>
    </xf>
    <xf numFmtId="14" fontId="0" fillId="0" borderId="0" xfId="0" applyNumberFormat="1" applyAlignment="1">
      <alignment vertical="top"/>
    </xf>
    <xf numFmtId="0" fontId="0" fillId="0" borderId="0" xfId="0" applyAlignment="1">
      <alignment vertical="top" wrapText="1"/>
    </xf>
    <xf numFmtId="0" fontId="2" fillId="0" borderId="0" xfId="0" applyFont="1" applyAlignment="1">
      <alignment vertical="top"/>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253"/>
  <sheetViews>
    <sheetView tabSelected="1" workbookViewId="0">
      <selection activeCell="B2" sqref="B2"/>
    </sheetView>
  </sheetViews>
  <sheetFormatPr defaultRowHeight="15" x14ac:dyDescent="0.25"/>
  <cols>
    <col min="1" max="1" width="100" style="2" customWidth="1"/>
    <col min="2" max="2" width="30" customWidth="1"/>
    <col min="3" max="3" width="20" style="4" customWidth="1"/>
    <col min="4" max="4" width="50" customWidth="1"/>
    <col min="5" max="6" width="100" style="2" customWidth="1"/>
    <col min="8" max="12" width="100" style="2" customWidth="1"/>
    <col min="13" max="13" width="100" customWidth="1"/>
    <col min="14" max="16" width="30" style="4" customWidth="1"/>
    <col min="17" max="28" width="100" customWidth="1"/>
    <col min="29" max="29" width="100" style="2" customWidth="1"/>
    <col min="30" max="34" width="100" customWidth="1"/>
    <col min="35" max="35" width="100" style="2" customWidth="1"/>
  </cols>
  <sheetData>
    <row r="1" spans="1:35" ht="30" customHeight="1" x14ac:dyDescent="0.25">
      <c r="A1" s="3" t="s">
        <v>5</v>
      </c>
      <c r="B1" s="1" t="s">
        <v>0</v>
      </c>
      <c r="C1" s="5" t="s">
        <v>1</v>
      </c>
      <c r="D1" s="1" t="s">
        <v>2</v>
      </c>
      <c r="E1" s="3" t="s">
        <v>3</v>
      </c>
      <c r="F1" s="3" t="s">
        <v>4</v>
      </c>
      <c r="H1" s="3" t="s">
        <v>6</v>
      </c>
      <c r="I1" s="3" t="s">
        <v>7</v>
      </c>
      <c r="J1" s="3" t="s">
        <v>8</v>
      </c>
      <c r="K1" s="3" t="s">
        <v>9</v>
      </c>
      <c r="L1" s="3" t="s">
        <v>10</v>
      </c>
      <c r="M1" s="1" t="s">
        <v>11</v>
      </c>
      <c r="N1" s="5" t="s">
        <v>12</v>
      </c>
      <c r="O1" s="5" t="s">
        <v>13</v>
      </c>
      <c r="P1" s="5" t="s">
        <v>14</v>
      </c>
      <c r="Q1" s="1" t="s">
        <v>15</v>
      </c>
      <c r="R1" s="1" t="s">
        <v>16</v>
      </c>
      <c r="S1" s="1" t="s">
        <v>17</v>
      </c>
      <c r="T1" s="1" t="s">
        <v>18</v>
      </c>
      <c r="U1" s="1" t="s">
        <v>19</v>
      </c>
      <c r="V1" s="1" t="s">
        <v>20</v>
      </c>
      <c r="W1" s="1" t="s">
        <v>21</v>
      </c>
      <c r="X1" s="1" t="s">
        <v>22</v>
      </c>
      <c r="Y1" s="1" t="s">
        <v>23</v>
      </c>
      <c r="Z1" s="1" t="s">
        <v>24</v>
      </c>
      <c r="AA1" s="1" t="s">
        <v>25</v>
      </c>
      <c r="AB1" s="1" t="s">
        <v>26</v>
      </c>
      <c r="AC1" s="3" t="s">
        <v>27</v>
      </c>
      <c r="AD1" s="1" t="s">
        <v>28</v>
      </c>
      <c r="AE1" s="1" t="s">
        <v>29</v>
      </c>
      <c r="AF1" s="1" t="s">
        <v>30</v>
      </c>
      <c r="AG1" t="s">
        <v>31</v>
      </c>
      <c r="AH1" t="s">
        <v>32</v>
      </c>
      <c r="AI1" s="2" t="s">
        <v>33</v>
      </c>
    </row>
    <row r="2" spans="1:35" ht="135" x14ac:dyDescent="0.25">
      <c r="A2" s="8" t="s">
        <v>37</v>
      </c>
      <c r="B2" s="6" t="s">
        <v>34</v>
      </c>
      <c r="C2" s="7">
        <v>46014</v>
      </c>
      <c r="D2" s="9" t="str">
        <f>HYPERLINK("https://www.epingalert.org/en/Search?viewData= G/TBT/N/JPN/892"," G/TBT/N/JPN/892")</f>
        <v xml:space="preserve"> G/TBT/N/JPN/892</v>
      </c>
      <c r="E2" s="8" t="s">
        <v>35</v>
      </c>
      <c r="F2" s="8" t="s">
        <v>36</v>
      </c>
      <c r="H2" s="8" t="s">
        <v>38</v>
      </c>
      <c r="I2" s="8" t="s">
        <v>39</v>
      </c>
      <c r="J2" s="8" t="s">
        <v>40</v>
      </c>
      <c r="K2" s="8" t="s">
        <v>41</v>
      </c>
      <c r="L2" s="8" t="s">
        <v>39</v>
      </c>
      <c r="M2" s="6"/>
      <c r="N2" s="7">
        <v>46074</v>
      </c>
      <c r="O2" s="7" t="s">
        <v>39</v>
      </c>
      <c r="P2" s="7" t="s">
        <v>39</v>
      </c>
      <c r="Q2" s="6" t="s">
        <v>42</v>
      </c>
      <c r="R2" s="8" t="s">
        <v>43</v>
      </c>
      <c r="S2" t="str">
        <f>HYPERLINK("https://docs.wto.org/imrd/directdoc.asp?DDFDocuments/t/G/TBTN25/JPN892.docx", "https://docs.wto.org/imrd/directdoc.asp?DDFDocuments/t/G/TBTN25/JPN892.docx")</f>
        <v>https://docs.wto.org/imrd/directdoc.asp?DDFDocuments/t/G/TBTN25/JPN892.docx</v>
      </c>
      <c r="T2" t="str">
        <f>HYPERLINK("https://docs.wto.org/imrd/directdoc.asp?DDFDocuments/u/G/TBTN25/JPN892.docx", "https://docs.wto.org/imrd/directdoc.asp?DDFDocuments/u/G/TBTN25/JPN892.docx")</f>
        <v>https://docs.wto.org/imrd/directdoc.asp?DDFDocuments/u/G/TBTN25/JPN892.docx</v>
      </c>
      <c r="U2" t="str">
        <f>HYPERLINK("https://docs.wto.org/imrd/directdoc.asp?DDFDocuments/v/G/TBTN25/JPN892.docx", "https://docs.wto.org/imrd/directdoc.asp?DDFDocuments/v/G/TBTN25/JPN892.docx")</f>
        <v>https://docs.wto.org/imrd/directdoc.asp?DDFDocuments/v/G/TBTN25/JPN892.docx</v>
      </c>
      <c r="V2" t="s">
        <v>44</v>
      </c>
      <c r="W2" t="s">
        <v>45</v>
      </c>
      <c r="X2" t="s">
        <v>45</v>
      </c>
      <c r="Y2" t="s">
        <v>45</v>
      </c>
      <c r="Z2" t="s">
        <v>45</v>
      </c>
      <c r="AA2" t="s">
        <v>45</v>
      </c>
      <c r="AB2" t="s">
        <v>45</v>
      </c>
      <c r="AC2" s="2" t="s">
        <v>46</v>
      </c>
      <c r="AD2" t="s">
        <v>39</v>
      </c>
      <c r="AE2" t="s">
        <v>39</v>
      </c>
      <c r="AF2" t="s">
        <v>39</v>
      </c>
      <c r="AG2" t="s">
        <v>39</v>
      </c>
      <c r="AH2" t="s">
        <v>39</v>
      </c>
      <c r="AI2" s="2" t="s">
        <v>39</v>
      </c>
    </row>
    <row r="3" spans="1:35" ht="150" x14ac:dyDescent="0.25">
      <c r="A3" s="8" t="s">
        <v>50</v>
      </c>
      <c r="B3" s="6" t="s">
        <v>47</v>
      </c>
      <c r="C3" s="7">
        <v>46014</v>
      </c>
      <c r="D3" s="9" t="str">
        <f>HYPERLINK("https://www.epingalert.org/en/Search?viewData= G/TBT/N/BLZ/21"," G/TBT/N/BLZ/21")</f>
        <v xml:space="preserve"> G/TBT/N/BLZ/21</v>
      </c>
      <c r="E3" s="8" t="s">
        <v>48</v>
      </c>
      <c r="F3" s="8" t="s">
        <v>49</v>
      </c>
      <c r="H3" s="8" t="s">
        <v>39</v>
      </c>
      <c r="I3" s="8" t="s">
        <v>51</v>
      </c>
      <c r="J3" s="8" t="s">
        <v>52</v>
      </c>
      <c r="K3" s="8" t="s">
        <v>53</v>
      </c>
      <c r="L3" s="8" t="s">
        <v>39</v>
      </c>
      <c r="M3" s="6"/>
      <c r="N3" s="7">
        <v>46074</v>
      </c>
      <c r="O3" s="7">
        <v>46112</v>
      </c>
      <c r="P3" s="7" t="s">
        <v>39</v>
      </c>
      <c r="Q3" s="6" t="s">
        <v>42</v>
      </c>
      <c r="R3" s="8" t="s">
        <v>54</v>
      </c>
      <c r="S3" t="str">
        <f>HYPERLINK("https://docs.wto.org/imrd/directdoc.asp?DDFDocuments/t/G/TBTN25/BLZ21.docx", "https://docs.wto.org/imrd/directdoc.asp?DDFDocuments/t/G/TBTN25/BLZ21.docx")</f>
        <v>https://docs.wto.org/imrd/directdoc.asp?DDFDocuments/t/G/TBTN25/BLZ21.docx</v>
      </c>
      <c r="T3" t="str">
        <f>HYPERLINK("https://docs.wto.org/imrd/directdoc.asp?DDFDocuments/u/G/TBTN25/BLZ21.docx", "https://docs.wto.org/imrd/directdoc.asp?DDFDocuments/u/G/TBTN25/BLZ21.docx")</f>
        <v>https://docs.wto.org/imrd/directdoc.asp?DDFDocuments/u/G/TBTN25/BLZ21.docx</v>
      </c>
      <c r="U3" t="str">
        <f>HYPERLINK("https://docs.wto.org/imrd/directdoc.asp?DDFDocuments/v/G/TBTN25/BLZ21.docx", "https://docs.wto.org/imrd/directdoc.asp?DDFDocuments/v/G/TBTN25/BLZ21.docx")</f>
        <v>https://docs.wto.org/imrd/directdoc.asp?DDFDocuments/v/G/TBTN25/BLZ21.docx</v>
      </c>
      <c r="V3" t="s">
        <v>44</v>
      </c>
      <c r="W3" t="s">
        <v>45</v>
      </c>
      <c r="X3" t="s">
        <v>45</v>
      </c>
      <c r="Y3" t="s">
        <v>45</v>
      </c>
      <c r="Z3" t="s">
        <v>45</v>
      </c>
      <c r="AA3" t="s">
        <v>45</v>
      </c>
      <c r="AB3" t="s">
        <v>45</v>
      </c>
      <c r="AC3" s="2" t="s">
        <v>39</v>
      </c>
      <c r="AD3" t="s">
        <v>39</v>
      </c>
      <c r="AE3" t="s">
        <v>39</v>
      </c>
      <c r="AF3" t="s">
        <v>39</v>
      </c>
      <c r="AG3" t="s">
        <v>39</v>
      </c>
      <c r="AH3" t="s">
        <v>39</v>
      </c>
      <c r="AI3" s="2" t="s">
        <v>39</v>
      </c>
    </row>
    <row r="4" spans="1:35" ht="90" x14ac:dyDescent="0.25">
      <c r="A4" s="8" t="s">
        <v>58</v>
      </c>
      <c r="B4" s="6" t="s">
        <v>55</v>
      </c>
      <c r="C4" s="7">
        <v>46014</v>
      </c>
      <c r="D4" s="9" t="str">
        <f>HYPERLINK("https://www.epingalert.org/en/Search?viewData= G/TBT/N/ALB/100"," G/TBT/N/ALB/100")</f>
        <v xml:space="preserve"> G/TBT/N/ALB/100</v>
      </c>
      <c r="E4" s="8" t="s">
        <v>56</v>
      </c>
      <c r="F4" s="8" t="s">
        <v>57</v>
      </c>
      <c r="H4" s="8" t="s">
        <v>39</v>
      </c>
      <c r="I4" s="8" t="s">
        <v>59</v>
      </c>
      <c r="J4" s="8" t="s">
        <v>40</v>
      </c>
      <c r="K4" s="8" t="s">
        <v>39</v>
      </c>
      <c r="L4" s="8" t="s">
        <v>39</v>
      </c>
      <c r="M4" s="6"/>
      <c r="N4" s="7">
        <v>46074</v>
      </c>
      <c r="O4" s="7" t="s">
        <v>39</v>
      </c>
      <c r="P4" s="7" t="s">
        <v>39</v>
      </c>
      <c r="Q4" s="6" t="s">
        <v>42</v>
      </c>
      <c r="R4" s="8" t="s">
        <v>60</v>
      </c>
      <c r="S4" t="str">
        <f>HYPERLINK("https://docs.wto.org/imrd/directdoc.asp?DDFDocuments/t/G/TBTN25/ALB100.docx", "https://docs.wto.org/imrd/directdoc.asp?DDFDocuments/t/G/TBTN25/ALB100.docx")</f>
        <v>https://docs.wto.org/imrd/directdoc.asp?DDFDocuments/t/G/TBTN25/ALB100.docx</v>
      </c>
      <c r="T4" t="str">
        <f>HYPERLINK("https://docs.wto.org/imrd/directdoc.asp?DDFDocuments/u/G/TBTN25/ALB100.docx", "https://docs.wto.org/imrd/directdoc.asp?DDFDocuments/u/G/TBTN25/ALB100.docx")</f>
        <v>https://docs.wto.org/imrd/directdoc.asp?DDFDocuments/u/G/TBTN25/ALB100.docx</v>
      </c>
      <c r="U4" t="str">
        <f>HYPERLINK("https://docs.wto.org/imrd/directdoc.asp?DDFDocuments/v/G/TBTN25/ALB100.docx", "https://docs.wto.org/imrd/directdoc.asp?DDFDocuments/v/G/TBTN25/ALB100.docx")</f>
        <v>https://docs.wto.org/imrd/directdoc.asp?DDFDocuments/v/G/TBTN25/ALB100.docx</v>
      </c>
      <c r="V4" t="s">
        <v>45</v>
      </c>
      <c r="W4" t="s">
        <v>45</v>
      </c>
      <c r="X4" t="s">
        <v>44</v>
      </c>
      <c r="Y4" t="s">
        <v>45</v>
      </c>
      <c r="Z4" t="s">
        <v>45</v>
      </c>
      <c r="AA4" t="s">
        <v>45</v>
      </c>
      <c r="AB4" t="s">
        <v>45</v>
      </c>
      <c r="AC4" s="2" t="s">
        <v>61</v>
      </c>
      <c r="AD4" t="s">
        <v>39</v>
      </c>
      <c r="AE4" t="s">
        <v>39</v>
      </c>
      <c r="AF4" t="s">
        <v>39</v>
      </c>
      <c r="AG4" t="s">
        <v>39</v>
      </c>
      <c r="AH4" t="s">
        <v>39</v>
      </c>
      <c r="AI4" s="2" t="s">
        <v>39</v>
      </c>
    </row>
    <row r="5" spans="1:35" ht="75" x14ac:dyDescent="0.25">
      <c r="A5" s="8" t="s">
        <v>65</v>
      </c>
      <c r="B5" s="6" t="s">
        <v>62</v>
      </c>
      <c r="C5" s="7">
        <v>46014</v>
      </c>
      <c r="D5" s="9" t="str">
        <f>HYPERLINK("https://www.epingalert.org/en/Search?viewData= G/TBT/N/CAN/764"," G/TBT/N/CAN/764")</f>
        <v xml:space="preserve"> G/TBT/N/CAN/764</v>
      </c>
      <c r="E5" s="8" t="s">
        <v>63</v>
      </c>
      <c r="F5" s="8" t="s">
        <v>64</v>
      </c>
      <c r="H5" s="8" t="s">
        <v>66</v>
      </c>
      <c r="I5" s="8" t="s">
        <v>39</v>
      </c>
      <c r="J5" s="8" t="s">
        <v>40</v>
      </c>
      <c r="K5" s="8" t="s">
        <v>67</v>
      </c>
      <c r="L5" s="8" t="s">
        <v>39</v>
      </c>
      <c r="M5" s="6"/>
      <c r="N5" s="7">
        <v>45715</v>
      </c>
      <c r="O5" s="7" t="s">
        <v>39</v>
      </c>
      <c r="P5" s="7" t="s">
        <v>39</v>
      </c>
      <c r="Q5" s="6" t="s">
        <v>42</v>
      </c>
      <c r="R5" s="8" t="s">
        <v>68</v>
      </c>
      <c r="S5" t="str">
        <f>HYPERLINK("https://docs.wto.org/imrd/directdoc.asp?DDFDocuments/t/G/TBTN25/CAN764.docx", "https://docs.wto.org/imrd/directdoc.asp?DDFDocuments/t/G/TBTN25/CAN764.docx")</f>
        <v>https://docs.wto.org/imrd/directdoc.asp?DDFDocuments/t/G/TBTN25/CAN764.docx</v>
      </c>
      <c r="T5" t="str">
        <f>HYPERLINK("https://docs.wto.org/imrd/directdoc.asp?DDFDocuments/u/G/TBTN25/CAN764.docx", "https://docs.wto.org/imrd/directdoc.asp?DDFDocuments/u/G/TBTN25/CAN764.docx")</f>
        <v>https://docs.wto.org/imrd/directdoc.asp?DDFDocuments/u/G/TBTN25/CAN764.docx</v>
      </c>
      <c r="U5" t="str">
        <f>HYPERLINK("https://docs.wto.org/imrd/directdoc.asp?DDFDocuments/v/G/TBTN25/CAN764.docx", "https://docs.wto.org/imrd/directdoc.asp?DDFDocuments/v/G/TBTN25/CAN764.docx")</f>
        <v>https://docs.wto.org/imrd/directdoc.asp?DDFDocuments/v/G/TBTN25/CAN764.docx</v>
      </c>
      <c r="V5" t="s">
        <v>44</v>
      </c>
      <c r="W5" t="s">
        <v>45</v>
      </c>
      <c r="X5" t="s">
        <v>45</v>
      </c>
      <c r="Y5" t="s">
        <v>45</v>
      </c>
      <c r="Z5" t="s">
        <v>45</v>
      </c>
      <c r="AA5" t="s">
        <v>45</v>
      </c>
      <c r="AB5" t="s">
        <v>45</v>
      </c>
      <c r="AC5" s="2" t="s">
        <v>69</v>
      </c>
      <c r="AD5" t="s">
        <v>39</v>
      </c>
      <c r="AE5" t="s">
        <v>39</v>
      </c>
      <c r="AF5" t="s">
        <v>39</v>
      </c>
      <c r="AG5" t="s">
        <v>39</v>
      </c>
      <c r="AH5" t="s">
        <v>39</v>
      </c>
      <c r="AI5" s="2" t="s">
        <v>39</v>
      </c>
    </row>
    <row r="6" spans="1:35" ht="105" x14ac:dyDescent="0.25">
      <c r="A6" s="8" t="s">
        <v>73</v>
      </c>
      <c r="B6" s="6" t="s">
        <v>70</v>
      </c>
      <c r="C6" s="7">
        <v>46013</v>
      </c>
      <c r="D6" s="9" t="str">
        <f>HYPERLINK("https://www.epingalert.org/en/Search?viewData= G/TBT/N/EU/1182"," G/TBT/N/EU/1182")</f>
        <v xml:space="preserve"> G/TBT/N/EU/1182</v>
      </c>
      <c r="E6" s="8" t="s">
        <v>71</v>
      </c>
      <c r="F6" s="8" t="s">
        <v>72</v>
      </c>
      <c r="H6" s="8" t="s">
        <v>39</v>
      </c>
      <c r="I6" s="8" t="s">
        <v>39</v>
      </c>
      <c r="J6" s="8" t="s">
        <v>74</v>
      </c>
      <c r="K6" s="8" t="s">
        <v>75</v>
      </c>
      <c r="L6" s="8" t="s">
        <v>39</v>
      </c>
      <c r="M6" s="6"/>
      <c r="N6" s="7">
        <v>46073</v>
      </c>
      <c r="O6" s="7" t="s">
        <v>39</v>
      </c>
      <c r="P6" s="7" t="s">
        <v>39</v>
      </c>
      <c r="Q6" s="6" t="s">
        <v>42</v>
      </c>
      <c r="R6" s="8" t="s">
        <v>76</v>
      </c>
      <c r="S6" t="str">
        <f>HYPERLINK("https://docs.wto.org/imrd/directdoc.asp?DDFDocuments/t/G/TBTN25/EU1182.docx", "https://docs.wto.org/imrd/directdoc.asp?DDFDocuments/t/G/TBTN25/EU1182.docx")</f>
        <v>https://docs.wto.org/imrd/directdoc.asp?DDFDocuments/t/G/TBTN25/EU1182.docx</v>
      </c>
      <c r="T6" t="str">
        <f>HYPERLINK("https://docs.wto.org/imrd/directdoc.asp?DDFDocuments/u/G/TBTN25/EU1182.docx", "https://docs.wto.org/imrd/directdoc.asp?DDFDocuments/u/G/TBTN25/EU1182.docx")</f>
        <v>https://docs.wto.org/imrd/directdoc.asp?DDFDocuments/u/G/TBTN25/EU1182.docx</v>
      </c>
      <c r="U6" t="str">
        <f>HYPERLINK("https://docs.wto.org/imrd/directdoc.asp?DDFDocuments/v/G/TBTN25/EU1182.docx", "https://docs.wto.org/imrd/directdoc.asp?DDFDocuments/v/G/TBTN25/EU1182.docx")</f>
        <v>https://docs.wto.org/imrd/directdoc.asp?DDFDocuments/v/G/TBTN25/EU1182.docx</v>
      </c>
      <c r="V6" t="s">
        <v>44</v>
      </c>
      <c r="W6" t="s">
        <v>45</v>
      </c>
      <c r="X6" t="s">
        <v>45</v>
      </c>
      <c r="Y6" t="s">
        <v>45</v>
      </c>
      <c r="Z6" t="s">
        <v>45</v>
      </c>
      <c r="AA6" t="s">
        <v>45</v>
      </c>
      <c r="AB6" t="s">
        <v>45</v>
      </c>
      <c r="AC6" s="2" t="s">
        <v>77</v>
      </c>
      <c r="AD6" t="s">
        <v>39</v>
      </c>
      <c r="AE6" t="s">
        <v>39</v>
      </c>
      <c r="AF6" t="s">
        <v>39</v>
      </c>
      <c r="AG6" t="s">
        <v>39</v>
      </c>
      <c r="AH6" t="s">
        <v>39</v>
      </c>
      <c r="AI6" s="2" t="s">
        <v>39</v>
      </c>
    </row>
    <row r="7" spans="1:35" ht="225" x14ac:dyDescent="0.25">
      <c r="A7" s="8" t="s">
        <v>81</v>
      </c>
      <c r="B7" s="6" t="s">
        <v>78</v>
      </c>
      <c r="C7" s="7">
        <v>46013</v>
      </c>
      <c r="D7" s="9" t="str">
        <f>HYPERLINK("https://www.epingalert.org/en/Search?viewData= G/TBT/N/CZE/264"," G/TBT/N/CZE/264")</f>
        <v xml:space="preserve"> G/TBT/N/CZE/264</v>
      </c>
      <c r="E7" s="8" t="s">
        <v>79</v>
      </c>
      <c r="F7" s="8" t="s">
        <v>80</v>
      </c>
      <c r="H7" s="8" t="s">
        <v>39</v>
      </c>
      <c r="I7" s="8" t="s">
        <v>82</v>
      </c>
      <c r="J7" s="8" t="s">
        <v>83</v>
      </c>
      <c r="K7" s="8" t="s">
        <v>84</v>
      </c>
      <c r="L7" s="8" t="s">
        <v>39</v>
      </c>
      <c r="M7" s="6"/>
      <c r="N7" s="7">
        <v>46073</v>
      </c>
      <c r="O7" s="7">
        <v>46101</v>
      </c>
      <c r="P7" s="7">
        <v>46117</v>
      </c>
      <c r="Q7" s="6" t="s">
        <v>42</v>
      </c>
      <c r="R7" s="8" t="s">
        <v>85</v>
      </c>
      <c r="S7" t="str">
        <f>HYPERLINK("https://docs.wto.org/imrd/directdoc.asp?DDFDocuments/t/G/TBTN25/CZE264.docx", "https://docs.wto.org/imrd/directdoc.asp?DDFDocuments/t/G/TBTN25/CZE264.docx")</f>
        <v>https://docs.wto.org/imrd/directdoc.asp?DDFDocuments/t/G/TBTN25/CZE264.docx</v>
      </c>
      <c r="T7" t="str">
        <f>HYPERLINK("https://docs.wto.org/imrd/directdoc.asp?DDFDocuments/u/G/TBTN25/CZE264.docx", "https://docs.wto.org/imrd/directdoc.asp?DDFDocuments/u/G/TBTN25/CZE264.docx")</f>
        <v>https://docs.wto.org/imrd/directdoc.asp?DDFDocuments/u/G/TBTN25/CZE264.docx</v>
      </c>
      <c r="U7" t="str">
        <f>HYPERLINK("https://docs.wto.org/imrd/directdoc.asp?DDFDocuments/v/G/TBTN25/CZE264.docx", "https://docs.wto.org/imrd/directdoc.asp?DDFDocuments/v/G/TBTN25/CZE264.docx")</f>
        <v>https://docs.wto.org/imrd/directdoc.asp?DDFDocuments/v/G/TBTN25/CZE264.docx</v>
      </c>
      <c r="V7" t="s">
        <v>44</v>
      </c>
      <c r="W7" t="s">
        <v>45</v>
      </c>
      <c r="X7" t="s">
        <v>45</v>
      </c>
      <c r="Y7" t="s">
        <v>45</v>
      </c>
      <c r="Z7" t="s">
        <v>45</v>
      </c>
      <c r="AA7" t="s">
        <v>45</v>
      </c>
      <c r="AB7" t="s">
        <v>45</v>
      </c>
      <c r="AC7" s="2" t="s">
        <v>86</v>
      </c>
      <c r="AD7" t="s">
        <v>39</v>
      </c>
      <c r="AE7" t="s">
        <v>39</v>
      </c>
      <c r="AF7" t="s">
        <v>39</v>
      </c>
      <c r="AG7" t="s">
        <v>39</v>
      </c>
      <c r="AH7" t="s">
        <v>39</v>
      </c>
      <c r="AI7" s="2" t="s">
        <v>39</v>
      </c>
    </row>
    <row r="8" spans="1:35" ht="120" x14ac:dyDescent="0.25">
      <c r="A8" s="8" t="s">
        <v>90</v>
      </c>
      <c r="B8" s="6" t="s">
        <v>87</v>
      </c>
      <c r="C8" s="7">
        <v>46013</v>
      </c>
      <c r="D8" s="9" t="str">
        <f>HYPERLINK("https://www.epingalert.org/en/Search?viewData= G/TBT/N/JOR/86"," G/TBT/N/JOR/86")</f>
        <v xml:space="preserve"> G/TBT/N/JOR/86</v>
      </c>
      <c r="E8" s="8" t="s">
        <v>88</v>
      </c>
      <c r="F8" s="8" t="s">
        <v>89</v>
      </c>
      <c r="H8" s="8" t="s">
        <v>39</v>
      </c>
      <c r="I8" s="8" t="s">
        <v>91</v>
      </c>
      <c r="J8" s="8" t="s">
        <v>92</v>
      </c>
      <c r="K8" s="8" t="s">
        <v>39</v>
      </c>
      <c r="L8" s="8" t="s">
        <v>39</v>
      </c>
      <c r="M8" s="6"/>
      <c r="N8" s="7">
        <v>46073</v>
      </c>
      <c r="O8" s="7">
        <v>46071</v>
      </c>
      <c r="P8" s="7">
        <v>46160</v>
      </c>
      <c r="Q8" s="6" t="s">
        <v>42</v>
      </c>
      <c r="R8" s="8" t="s">
        <v>93</v>
      </c>
      <c r="S8" t="str">
        <f>HYPERLINK("https://docs.wto.org/imrd/directdoc.asp?DDFDocuments/t/G/TBTN25/JOR86.docx", "https://docs.wto.org/imrd/directdoc.asp?DDFDocuments/t/G/TBTN25/JOR86.docx")</f>
        <v>https://docs.wto.org/imrd/directdoc.asp?DDFDocuments/t/G/TBTN25/JOR86.docx</v>
      </c>
      <c r="T8" t="str">
        <f>HYPERLINK("https://docs.wto.org/imrd/directdoc.asp?DDFDocuments/u/G/TBTN25/JOR86.docx", "https://docs.wto.org/imrd/directdoc.asp?DDFDocuments/u/G/TBTN25/JOR86.docx")</f>
        <v>https://docs.wto.org/imrd/directdoc.asp?DDFDocuments/u/G/TBTN25/JOR86.docx</v>
      </c>
      <c r="U8" t="str">
        <f>HYPERLINK("https://docs.wto.org/imrd/directdoc.asp?DDFDocuments/v/G/TBTN25/JOR86.docx", "https://docs.wto.org/imrd/directdoc.asp?DDFDocuments/v/G/TBTN25/JOR86.docx")</f>
        <v>https://docs.wto.org/imrd/directdoc.asp?DDFDocuments/v/G/TBTN25/JOR86.docx</v>
      </c>
      <c r="V8" t="s">
        <v>44</v>
      </c>
      <c r="W8" t="s">
        <v>45</v>
      </c>
      <c r="X8" t="s">
        <v>45</v>
      </c>
      <c r="Y8" t="s">
        <v>45</v>
      </c>
      <c r="Z8" t="s">
        <v>45</v>
      </c>
      <c r="AA8" t="s">
        <v>45</v>
      </c>
      <c r="AB8" t="s">
        <v>45</v>
      </c>
      <c r="AC8" s="2" t="s">
        <v>94</v>
      </c>
      <c r="AD8" t="s">
        <v>39</v>
      </c>
      <c r="AE8" t="s">
        <v>39</v>
      </c>
      <c r="AF8" t="s">
        <v>39</v>
      </c>
      <c r="AG8" t="s">
        <v>39</v>
      </c>
      <c r="AH8" t="s">
        <v>39</v>
      </c>
      <c r="AI8" s="2" t="s">
        <v>39</v>
      </c>
    </row>
    <row r="9" spans="1:35" ht="180" x14ac:dyDescent="0.25">
      <c r="A9" s="8" t="s">
        <v>98</v>
      </c>
      <c r="B9" s="6" t="s">
        <v>95</v>
      </c>
      <c r="C9" s="7">
        <v>46013</v>
      </c>
      <c r="D9" s="9" t="str">
        <f>HYPERLINK("https://www.epingalert.org/en/Search?viewData= G/TBT/N/UKR/364"," G/TBT/N/UKR/364")</f>
        <v xml:space="preserve"> G/TBT/N/UKR/364</v>
      </c>
      <c r="E9" s="8" t="s">
        <v>96</v>
      </c>
      <c r="F9" s="8" t="s">
        <v>97</v>
      </c>
      <c r="H9" s="8" t="s">
        <v>39</v>
      </c>
      <c r="I9" s="8" t="s">
        <v>39</v>
      </c>
      <c r="J9" s="8" t="s">
        <v>99</v>
      </c>
      <c r="K9" s="8" t="s">
        <v>39</v>
      </c>
      <c r="L9" s="8" t="s">
        <v>39</v>
      </c>
      <c r="M9" s="6"/>
      <c r="N9" s="7">
        <v>46043</v>
      </c>
      <c r="O9" s="7">
        <v>45954</v>
      </c>
      <c r="P9" s="7">
        <v>46000</v>
      </c>
      <c r="Q9" s="6" t="s">
        <v>42</v>
      </c>
      <c r="R9" s="8" t="s">
        <v>100</v>
      </c>
      <c r="S9" t="str">
        <f>HYPERLINK("https://docs.wto.org/imrd/directdoc.asp?DDFDocuments/t/G/TBTN25/UKR364.docx", "https://docs.wto.org/imrd/directdoc.asp?DDFDocuments/t/G/TBTN25/UKR364.docx")</f>
        <v>https://docs.wto.org/imrd/directdoc.asp?DDFDocuments/t/G/TBTN25/UKR364.docx</v>
      </c>
      <c r="T9" t="str">
        <f>HYPERLINK("https://docs.wto.org/imrd/directdoc.asp?DDFDocuments/u/G/TBTN25/UKR364.docx", "https://docs.wto.org/imrd/directdoc.asp?DDFDocuments/u/G/TBTN25/UKR364.docx")</f>
        <v>https://docs.wto.org/imrd/directdoc.asp?DDFDocuments/u/G/TBTN25/UKR364.docx</v>
      </c>
      <c r="U9" t="str">
        <f>HYPERLINK("https://docs.wto.org/imrd/directdoc.asp?DDFDocuments/v/G/TBTN25/UKR364.docx", "https://docs.wto.org/imrd/directdoc.asp?DDFDocuments/v/G/TBTN25/UKR364.docx")</f>
        <v>https://docs.wto.org/imrd/directdoc.asp?DDFDocuments/v/G/TBTN25/UKR364.docx</v>
      </c>
      <c r="V9" t="s">
        <v>44</v>
      </c>
      <c r="W9" t="s">
        <v>45</v>
      </c>
      <c r="X9" t="s">
        <v>44</v>
      </c>
      <c r="Y9" t="s">
        <v>45</v>
      </c>
      <c r="Z9" t="s">
        <v>45</v>
      </c>
      <c r="AA9" t="s">
        <v>45</v>
      </c>
      <c r="AB9" t="s">
        <v>45</v>
      </c>
      <c r="AC9" s="2" t="s">
        <v>101</v>
      </c>
      <c r="AD9" t="s">
        <v>39</v>
      </c>
      <c r="AE9" t="s">
        <v>39</v>
      </c>
      <c r="AF9" t="s">
        <v>39</v>
      </c>
      <c r="AG9" t="s">
        <v>39</v>
      </c>
      <c r="AH9" t="s">
        <v>39</v>
      </c>
      <c r="AI9" s="2" t="s">
        <v>39</v>
      </c>
    </row>
    <row r="10" spans="1:35" ht="90" x14ac:dyDescent="0.25">
      <c r="A10" s="8" t="s">
        <v>105</v>
      </c>
      <c r="B10" s="6" t="s">
        <v>102</v>
      </c>
      <c r="C10" s="7">
        <v>46013</v>
      </c>
      <c r="D10" s="9" t="str">
        <f>HYPERLINK("https://www.epingalert.org/en/Search?viewData= G/TBT/N/BOL/29, G/TBT/N/COL/274, G/TBT/N/ECU/558, G/TBT/N/PER/176"," G/TBT/N/BOL/29, G/TBT/N/COL/274, G/TBT/N/ECU/558, G/TBT/N/PER/176")</f>
        <v xml:space="preserve"> G/TBT/N/BOL/29, G/TBT/N/COL/274, G/TBT/N/ECU/558, G/TBT/N/PER/176</v>
      </c>
      <c r="E10" s="8" t="s">
        <v>103</v>
      </c>
      <c r="F10" s="8" t="s">
        <v>104</v>
      </c>
      <c r="H10" s="8" t="s">
        <v>106</v>
      </c>
      <c r="I10" s="8" t="s">
        <v>39</v>
      </c>
      <c r="J10" s="8" t="s">
        <v>39</v>
      </c>
      <c r="K10" s="8" t="s">
        <v>39</v>
      </c>
      <c r="L10" s="8" t="s">
        <v>107</v>
      </c>
      <c r="M10" s="6"/>
      <c r="N10" s="7" t="s">
        <v>39</v>
      </c>
      <c r="O10" s="7">
        <v>46006</v>
      </c>
      <c r="P10" s="7">
        <v>46006</v>
      </c>
      <c r="Q10" s="6" t="s">
        <v>42</v>
      </c>
      <c r="R10" s="8" t="s">
        <v>108</v>
      </c>
      <c r="S10" t="str">
        <f>HYPERLINK("https://docs.wto.org/imrd/directdoc.asp?DDFDocuments/t/G/TBTN25/BOL29.docx", "https://docs.wto.org/imrd/directdoc.asp?DDFDocuments/t/G/TBTN25/BOL29.docx")</f>
        <v>https://docs.wto.org/imrd/directdoc.asp?DDFDocuments/t/G/TBTN25/BOL29.docx</v>
      </c>
      <c r="T10" t="str">
        <f>HYPERLINK("https://docs.wto.org/imrd/directdoc.asp?DDFDocuments/u/G/TBTN25/BOL29.docx", "https://docs.wto.org/imrd/directdoc.asp?DDFDocuments/u/G/TBTN25/BOL29.docx")</f>
        <v>https://docs.wto.org/imrd/directdoc.asp?DDFDocuments/u/G/TBTN25/BOL29.docx</v>
      </c>
      <c r="U10" t="str">
        <f>HYPERLINK("https://docs.wto.org/imrd/directdoc.asp?DDFDocuments/v/G/TBTN25/BOL29.docx", "https://docs.wto.org/imrd/directdoc.asp?DDFDocuments/v/G/TBTN25/BOL29.docx")</f>
        <v>https://docs.wto.org/imrd/directdoc.asp?DDFDocuments/v/G/TBTN25/BOL29.docx</v>
      </c>
      <c r="V10" t="s">
        <v>44</v>
      </c>
      <c r="W10" t="s">
        <v>45</v>
      </c>
      <c r="X10" t="s">
        <v>45</v>
      </c>
      <c r="Y10" t="s">
        <v>45</v>
      </c>
      <c r="Z10" t="s">
        <v>45</v>
      </c>
      <c r="AA10" t="s">
        <v>45</v>
      </c>
      <c r="AB10" t="s">
        <v>45</v>
      </c>
      <c r="AC10" s="2" t="s">
        <v>109</v>
      </c>
      <c r="AD10" t="s">
        <v>39</v>
      </c>
      <c r="AE10" t="s">
        <v>39</v>
      </c>
      <c r="AF10" t="s">
        <v>39</v>
      </c>
      <c r="AG10" t="s">
        <v>39</v>
      </c>
      <c r="AH10" t="s">
        <v>39</v>
      </c>
      <c r="AI10" s="2" t="s">
        <v>39</v>
      </c>
    </row>
    <row r="11" spans="1:35" ht="45" x14ac:dyDescent="0.25">
      <c r="A11" s="8" t="s">
        <v>113</v>
      </c>
      <c r="B11" s="6" t="s">
        <v>110</v>
      </c>
      <c r="C11" s="7">
        <v>46013</v>
      </c>
      <c r="D11" s="9" t="str">
        <f>HYPERLINK("https://www.epingalert.org/en/Search?viewData= G/TBT/N/TPKM/585"," G/TBT/N/TPKM/585")</f>
        <v xml:space="preserve"> G/TBT/N/TPKM/585</v>
      </c>
      <c r="E11" s="8" t="s">
        <v>111</v>
      </c>
      <c r="F11" s="8" t="s">
        <v>112</v>
      </c>
      <c r="H11" s="8" t="s">
        <v>39</v>
      </c>
      <c r="I11" s="8" t="s">
        <v>114</v>
      </c>
      <c r="J11" s="8" t="s">
        <v>92</v>
      </c>
      <c r="K11" s="8" t="s">
        <v>39</v>
      </c>
      <c r="L11" s="8" t="s">
        <v>115</v>
      </c>
      <c r="M11" s="6"/>
      <c r="N11" s="7">
        <v>46073</v>
      </c>
      <c r="O11" s="7" t="s">
        <v>39</v>
      </c>
      <c r="P11" s="7" t="s">
        <v>39</v>
      </c>
      <c r="Q11" s="6" t="s">
        <v>42</v>
      </c>
      <c r="R11" s="8" t="s">
        <v>116</v>
      </c>
      <c r="S11" t="str">
        <f>HYPERLINK("https://docs.wto.org/imrd/directdoc.asp?DDFDocuments/t/G/TBTN25/TPKM585.docx", "https://docs.wto.org/imrd/directdoc.asp?DDFDocuments/t/G/TBTN25/TPKM585.docx")</f>
        <v>https://docs.wto.org/imrd/directdoc.asp?DDFDocuments/t/G/TBTN25/TPKM585.docx</v>
      </c>
      <c r="T11" t="str">
        <f>HYPERLINK("https://docs.wto.org/imrd/directdoc.asp?DDFDocuments/u/G/TBTN25/TPKM585.docx", "https://docs.wto.org/imrd/directdoc.asp?DDFDocuments/u/G/TBTN25/TPKM585.docx")</f>
        <v>https://docs.wto.org/imrd/directdoc.asp?DDFDocuments/u/G/TBTN25/TPKM585.docx</v>
      </c>
      <c r="U11" t="str">
        <f>HYPERLINK("https://docs.wto.org/imrd/directdoc.asp?DDFDocuments/v/G/TBTN25/TPKM585.docx", "https://docs.wto.org/imrd/directdoc.asp?DDFDocuments/v/G/TBTN25/TPKM585.docx")</f>
        <v>https://docs.wto.org/imrd/directdoc.asp?DDFDocuments/v/G/TBTN25/TPKM585.docx</v>
      </c>
      <c r="V11" t="s">
        <v>44</v>
      </c>
      <c r="W11" t="s">
        <v>45</v>
      </c>
      <c r="X11" t="s">
        <v>45</v>
      </c>
      <c r="Y11" t="s">
        <v>45</v>
      </c>
      <c r="Z11" t="s">
        <v>45</v>
      </c>
      <c r="AA11" t="s">
        <v>45</v>
      </c>
      <c r="AB11" t="s">
        <v>45</v>
      </c>
      <c r="AC11" s="2" t="s">
        <v>117</v>
      </c>
      <c r="AD11" t="s">
        <v>39</v>
      </c>
      <c r="AE11" t="s">
        <v>39</v>
      </c>
      <c r="AF11" t="s">
        <v>39</v>
      </c>
      <c r="AG11" t="s">
        <v>39</v>
      </c>
      <c r="AH11" t="s">
        <v>39</v>
      </c>
      <c r="AI11" s="2" t="s">
        <v>39</v>
      </c>
    </row>
    <row r="12" spans="1:35" ht="90" x14ac:dyDescent="0.25">
      <c r="A12" s="8" t="s">
        <v>120</v>
      </c>
      <c r="B12" s="6" t="s">
        <v>62</v>
      </c>
      <c r="C12" s="7">
        <v>46013</v>
      </c>
      <c r="D12" s="9" t="str">
        <f>HYPERLINK("https://www.epingalert.org/en/Search?viewData= G/TBT/N/CAN/762"," G/TBT/N/CAN/762")</f>
        <v xml:space="preserve"> G/TBT/N/CAN/762</v>
      </c>
      <c r="E12" s="8" t="s">
        <v>118</v>
      </c>
      <c r="F12" s="8" t="s">
        <v>119</v>
      </c>
      <c r="H12" s="8" t="s">
        <v>39</v>
      </c>
      <c r="I12" s="8" t="s">
        <v>121</v>
      </c>
      <c r="J12" s="8" t="s">
        <v>40</v>
      </c>
      <c r="K12" s="8" t="s">
        <v>122</v>
      </c>
      <c r="L12" s="8" t="s">
        <v>39</v>
      </c>
      <c r="M12" s="6"/>
      <c r="N12" s="7">
        <v>46099</v>
      </c>
      <c r="O12" s="7" t="s">
        <v>39</v>
      </c>
      <c r="P12" s="7" t="s">
        <v>39</v>
      </c>
      <c r="Q12" s="6" t="s">
        <v>42</v>
      </c>
      <c r="R12" s="8" t="s">
        <v>123</v>
      </c>
      <c r="S12" t="str">
        <f>HYPERLINK("https://docs.wto.org/imrd/directdoc.asp?DDFDocuments/t/G/TBTN25/CAN762.docx", "https://docs.wto.org/imrd/directdoc.asp?DDFDocuments/t/G/TBTN25/CAN762.docx")</f>
        <v>https://docs.wto.org/imrd/directdoc.asp?DDFDocuments/t/G/TBTN25/CAN762.docx</v>
      </c>
      <c r="T12" t="str">
        <f>HYPERLINK("https://docs.wto.org/imrd/directdoc.asp?DDFDocuments/u/G/TBTN25/CAN762.docx", "https://docs.wto.org/imrd/directdoc.asp?DDFDocuments/u/G/TBTN25/CAN762.docx")</f>
        <v>https://docs.wto.org/imrd/directdoc.asp?DDFDocuments/u/G/TBTN25/CAN762.docx</v>
      </c>
      <c r="U12" t="str">
        <f>HYPERLINK("https://docs.wto.org/imrd/directdoc.asp?DDFDocuments/v/G/TBTN25/CAN762.docx", "https://docs.wto.org/imrd/directdoc.asp?DDFDocuments/v/G/TBTN25/CAN762.docx")</f>
        <v>https://docs.wto.org/imrd/directdoc.asp?DDFDocuments/v/G/TBTN25/CAN762.docx</v>
      </c>
      <c r="V12" t="s">
        <v>44</v>
      </c>
      <c r="W12" t="s">
        <v>45</v>
      </c>
      <c r="X12" t="s">
        <v>45</v>
      </c>
      <c r="Y12" t="s">
        <v>45</v>
      </c>
      <c r="Z12" t="s">
        <v>45</v>
      </c>
      <c r="AA12" t="s">
        <v>45</v>
      </c>
      <c r="AB12" t="s">
        <v>45</v>
      </c>
      <c r="AC12" s="2" t="s">
        <v>124</v>
      </c>
      <c r="AD12" t="s">
        <v>39</v>
      </c>
      <c r="AE12" t="s">
        <v>39</v>
      </c>
      <c r="AF12" t="s">
        <v>39</v>
      </c>
      <c r="AG12" t="s">
        <v>39</v>
      </c>
      <c r="AH12" t="s">
        <v>39</v>
      </c>
      <c r="AI12" s="2" t="s">
        <v>39</v>
      </c>
    </row>
    <row r="13" spans="1:35" ht="90" x14ac:dyDescent="0.25">
      <c r="A13" s="8" t="s">
        <v>105</v>
      </c>
      <c r="B13" s="6" t="s">
        <v>125</v>
      </c>
      <c r="C13" s="7">
        <v>46013</v>
      </c>
      <c r="D13" s="9" t="str">
        <f>HYPERLINK("https://www.epingalert.org/en/Search?viewData= G/TBT/N/BOL/29, G/TBT/N/COL/274, G/TBT/N/ECU/558, G/TBT/N/PER/176"," G/TBT/N/BOL/29, G/TBT/N/COL/274, G/TBT/N/ECU/558, G/TBT/N/PER/176")</f>
        <v xml:space="preserve"> G/TBT/N/BOL/29, G/TBT/N/COL/274, G/TBT/N/ECU/558, G/TBT/N/PER/176</v>
      </c>
      <c r="E13" s="8" t="s">
        <v>103</v>
      </c>
      <c r="F13" s="8" t="s">
        <v>104</v>
      </c>
      <c r="H13" s="8" t="s">
        <v>126</v>
      </c>
      <c r="I13" s="8" t="s">
        <v>39</v>
      </c>
      <c r="J13" s="8" t="s">
        <v>39</v>
      </c>
      <c r="K13" s="8" t="s">
        <v>39</v>
      </c>
      <c r="L13" s="8" t="s">
        <v>107</v>
      </c>
      <c r="M13" s="6"/>
      <c r="N13" s="7" t="s">
        <v>39</v>
      </c>
      <c r="O13" s="7">
        <v>46006</v>
      </c>
      <c r="P13" s="7">
        <v>46006</v>
      </c>
      <c r="Q13" s="6" t="s">
        <v>42</v>
      </c>
      <c r="R13" s="8" t="s">
        <v>108</v>
      </c>
      <c r="S13" t="str">
        <f>HYPERLINK("https://docs.wto.org/imrd/directdoc.asp?DDFDocuments/t/G/TBTN25/BOL29.docx", "https://docs.wto.org/imrd/directdoc.asp?DDFDocuments/t/G/TBTN25/BOL29.docx")</f>
        <v>https://docs.wto.org/imrd/directdoc.asp?DDFDocuments/t/G/TBTN25/BOL29.docx</v>
      </c>
      <c r="T13" t="str">
        <f>HYPERLINK("https://docs.wto.org/imrd/directdoc.asp?DDFDocuments/u/G/TBTN25/BOL29.docx", "https://docs.wto.org/imrd/directdoc.asp?DDFDocuments/u/G/TBTN25/BOL29.docx")</f>
        <v>https://docs.wto.org/imrd/directdoc.asp?DDFDocuments/u/G/TBTN25/BOL29.docx</v>
      </c>
      <c r="U13" t="str">
        <f>HYPERLINK("https://docs.wto.org/imrd/directdoc.asp?DDFDocuments/v/G/TBTN25/BOL29.docx", "https://docs.wto.org/imrd/directdoc.asp?DDFDocuments/v/G/TBTN25/BOL29.docx")</f>
        <v>https://docs.wto.org/imrd/directdoc.asp?DDFDocuments/v/G/TBTN25/BOL29.docx</v>
      </c>
      <c r="V13" t="s">
        <v>44</v>
      </c>
      <c r="W13" t="s">
        <v>45</v>
      </c>
      <c r="X13" t="s">
        <v>45</v>
      </c>
      <c r="Y13" t="s">
        <v>45</v>
      </c>
      <c r="Z13" t="s">
        <v>45</v>
      </c>
      <c r="AA13" t="s">
        <v>45</v>
      </c>
      <c r="AB13" t="s">
        <v>45</v>
      </c>
      <c r="AC13" s="2" t="s">
        <v>109</v>
      </c>
      <c r="AD13" t="s">
        <v>39</v>
      </c>
      <c r="AE13" t="s">
        <v>39</v>
      </c>
      <c r="AF13" t="s">
        <v>39</v>
      </c>
      <c r="AG13" t="s">
        <v>39</v>
      </c>
      <c r="AH13" t="s">
        <v>39</v>
      </c>
      <c r="AI13" s="2" t="s">
        <v>39</v>
      </c>
    </row>
    <row r="14" spans="1:35" ht="90" x14ac:dyDescent="0.25">
      <c r="A14" s="8" t="s">
        <v>105</v>
      </c>
      <c r="B14" s="6" t="s">
        <v>127</v>
      </c>
      <c r="C14" s="7">
        <v>46013</v>
      </c>
      <c r="D14" s="9" t="str">
        <f>HYPERLINK("https://www.epingalert.org/en/Search?viewData= G/TBT/N/BOL/29, G/TBT/N/COL/274, G/TBT/N/ECU/558, G/TBT/N/PER/176"," G/TBT/N/BOL/29, G/TBT/N/COL/274, G/TBT/N/ECU/558, G/TBT/N/PER/176")</f>
        <v xml:space="preserve"> G/TBT/N/BOL/29, G/TBT/N/COL/274, G/TBT/N/ECU/558, G/TBT/N/PER/176</v>
      </c>
      <c r="E14" s="8" t="s">
        <v>103</v>
      </c>
      <c r="F14" s="8" t="s">
        <v>104</v>
      </c>
      <c r="H14" s="8" t="s">
        <v>106</v>
      </c>
      <c r="I14" s="8" t="s">
        <v>39</v>
      </c>
      <c r="J14" s="8" t="s">
        <v>39</v>
      </c>
      <c r="K14" s="8" t="s">
        <v>39</v>
      </c>
      <c r="L14" s="8" t="s">
        <v>107</v>
      </c>
      <c r="M14" s="6"/>
      <c r="N14" s="7" t="s">
        <v>39</v>
      </c>
      <c r="O14" s="7">
        <v>46006</v>
      </c>
      <c r="P14" s="7">
        <v>46006</v>
      </c>
      <c r="Q14" s="6" t="s">
        <v>42</v>
      </c>
      <c r="R14" s="8" t="s">
        <v>108</v>
      </c>
      <c r="S14" t="str">
        <f>HYPERLINK("https://docs.wto.org/imrd/directdoc.asp?DDFDocuments/t/G/TBTN25/BOL29.docx", "https://docs.wto.org/imrd/directdoc.asp?DDFDocuments/t/G/TBTN25/BOL29.docx")</f>
        <v>https://docs.wto.org/imrd/directdoc.asp?DDFDocuments/t/G/TBTN25/BOL29.docx</v>
      </c>
      <c r="T14" t="str">
        <f>HYPERLINK("https://docs.wto.org/imrd/directdoc.asp?DDFDocuments/u/G/TBTN25/BOL29.docx", "https://docs.wto.org/imrd/directdoc.asp?DDFDocuments/u/G/TBTN25/BOL29.docx")</f>
        <v>https://docs.wto.org/imrd/directdoc.asp?DDFDocuments/u/G/TBTN25/BOL29.docx</v>
      </c>
      <c r="U14" t="str">
        <f>HYPERLINK("https://docs.wto.org/imrd/directdoc.asp?DDFDocuments/v/G/TBTN25/BOL29.docx", "https://docs.wto.org/imrd/directdoc.asp?DDFDocuments/v/G/TBTN25/BOL29.docx")</f>
        <v>https://docs.wto.org/imrd/directdoc.asp?DDFDocuments/v/G/TBTN25/BOL29.docx</v>
      </c>
      <c r="V14" t="s">
        <v>44</v>
      </c>
      <c r="W14" t="s">
        <v>45</v>
      </c>
      <c r="X14" t="s">
        <v>45</v>
      </c>
      <c r="Y14" t="s">
        <v>45</v>
      </c>
      <c r="Z14" t="s">
        <v>45</v>
      </c>
      <c r="AA14" t="s">
        <v>45</v>
      </c>
      <c r="AB14" t="s">
        <v>45</v>
      </c>
      <c r="AC14" s="2" t="s">
        <v>109</v>
      </c>
      <c r="AD14" t="s">
        <v>39</v>
      </c>
      <c r="AE14" t="s">
        <v>39</v>
      </c>
      <c r="AF14" t="s">
        <v>39</v>
      </c>
      <c r="AG14" t="s">
        <v>39</v>
      </c>
      <c r="AH14" t="s">
        <v>39</v>
      </c>
      <c r="AI14" s="2" t="s">
        <v>39</v>
      </c>
    </row>
    <row r="15" spans="1:35" ht="210" x14ac:dyDescent="0.25">
      <c r="A15" s="8" t="s">
        <v>131</v>
      </c>
      <c r="B15" s="6" t="s">
        <v>128</v>
      </c>
      <c r="C15" s="7">
        <v>46013</v>
      </c>
      <c r="D15" s="9" t="str">
        <f>HYPERLINK("https://www.epingalert.org/en/Search?viewData= G/TBT/N/ZAF/268"," G/TBT/N/ZAF/268")</f>
        <v xml:space="preserve"> G/TBT/N/ZAF/268</v>
      </c>
      <c r="E15" s="8" t="s">
        <v>129</v>
      </c>
      <c r="F15" s="8" t="s">
        <v>130</v>
      </c>
      <c r="H15" s="8" t="s">
        <v>132</v>
      </c>
      <c r="I15" s="8" t="s">
        <v>133</v>
      </c>
      <c r="J15" s="8" t="s">
        <v>134</v>
      </c>
      <c r="K15" s="8" t="s">
        <v>39</v>
      </c>
      <c r="L15" s="8" t="s">
        <v>115</v>
      </c>
      <c r="M15" s="6"/>
      <c r="N15" s="7">
        <v>46073</v>
      </c>
      <c r="O15" s="7" t="s">
        <v>39</v>
      </c>
      <c r="P15" s="7" t="s">
        <v>39</v>
      </c>
      <c r="Q15" s="6" t="s">
        <v>42</v>
      </c>
      <c r="R15" s="8" t="s">
        <v>135</v>
      </c>
      <c r="S15" t="str">
        <f>HYPERLINK("https://docs.wto.org/imrd/directdoc.asp?DDFDocuments/t/G/TBTN25/ZAF268.docx", "https://docs.wto.org/imrd/directdoc.asp?DDFDocuments/t/G/TBTN25/ZAF268.docx")</f>
        <v>https://docs.wto.org/imrd/directdoc.asp?DDFDocuments/t/G/TBTN25/ZAF268.docx</v>
      </c>
      <c r="T15" t="str">
        <f>HYPERLINK("https://docs.wto.org/imrd/directdoc.asp?DDFDocuments/u/G/TBTN25/ZAF268.docx", "https://docs.wto.org/imrd/directdoc.asp?DDFDocuments/u/G/TBTN25/ZAF268.docx")</f>
        <v>https://docs.wto.org/imrd/directdoc.asp?DDFDocuments/u/G/TBTN25/ZAF268.docx</v>
      </c>
      <c r="U15" t="str">
        <f>HYPERLINK("https://docs.wto.org/imrd/directdoc.asp?DDFDocuments/v/G/TBTN25/ZAF268.docx", "https://docs.wto.org/imrd/directdoc.asp?DDFDocuments/v/G/TBTN25/ZAF268.docx")</f>
        <v>https://docs.wto.org/imrd/directdoc.asp?DDFDocuments/v/G/TBTN25/ZAF268.docx</v>
      </c>
      <c r="V15" t="s">
        <v>44</v>
      </c>
      <c r="W15" t="s">
        <v>45</v>
      </c>
      <c r="X15" t="s">
        <v>45</v>
      </c>
      <c r="Y15" t="s">
        <v>45</v>
      </c>
      <c r="Z15" t="s">
        <v>45</v>
      </c>
      <c r="AA15" t="s">
        <v>45</v>
      </c>
      <c r="AB15" t="s">
        <v>45</v>
      </c>
      <c r="AC15" s="2" t="s">
        <v>136</v>
      </c>
      <c r="AD15" t="s">
        <v>39</v>
      </c>
      <c r="AE15" t="s">
        <v>39</v>
      </c>
      <c r="AF15" t="s">
        <v>39</v>
      </c>
      <c r="AG15" t="s">
        <v>39</v>
      </c>
      <c r="AH15" t="s">
        <v>39</v>
      </c>
      <c r="AI15" s="2" t="s">
        <v>39</v>
      </c>
    </row>
    <row r="16" spans="1:35" ht="409.5" x14ac:dyDescent="0.25">
      <c r="A16" s="8" t="s">
        <v>140</v>
      </c>
      <c r="B16" s="6" t="s">
        <v>137</v>
      </c>
      <c r="C16" s="7">
        <v>46013</v>
      </c>
      <c r="D16" s="9" t="str">
        <f>HYPERLINK("https://www.epingalert.org/en/Search?viewData= G/TBT/N/LTU/53"," G/TBT/N/LTU/53")</f>
        <v xml:space="preserve"> G/TBT/N/LTU/53</v>
      </c>
      <c r="E16" s="8" t="s">
        <v>138</v>
      </c>
      <c r="F16" s="8" t="s">
        <v>139</v>
      </c>
      <c r="H16" s="8" t="s">
        <v>39</v>
      </c>
      <c r="I16" s="8" t="s">
        <v>141</v>
      </c>
      <c r="J16" s="8" t="s">
        <v>142</v>
      </c>
      <c r="K16" s="8" t="s">
        <v>143</v>
      </c>
      <c r="L16" s="8" t="s">
        <v>107</v>
      </c>
      <c r="M16" s="6"/>
      <c r="N16" s="7">
        <v>46073</v>
      </c>
      <c r="O16" s="7" t="s">
        <v>39</v>
      </c>
      <c r="P16" s="7" t="s">
        <v>39</v>
      </c>
      <c r="Q16" s="6" t="s">
        <v>42</v>
      </c>
      <c r="R16" s="8" t="s">
        <v>144</v>
      </c>
      <c r="S16" t="str">
        <f>HYPERLINK("https://docs.wto.org/imrd/directdoc.asp?DDFDocuments/t/G/TBTN25/LTU53.docx", "https://docs.wto.org/imrd/directdoc.asp?DDFDocuments/t/G/TBTN25/LTU53.docx")</f>
        <v>https://docs.wto.org/imrd/directdoc.asp?DDFDocuments/t/G/TBTN25/LTU53.docx</v>
      </c>
      <c r="T16" t="str">
        <f>HYPERLINK("https://docs.wto.org/imrd/directdoc.asp?DDFDocuments/u/G/TBTN25/LTU53.docx", "https://docs.wto.org/imrd/directdoc.asp?DDFDocuments/u/G/TBTN25/LTU53.docx")</f>
        <v>https://docs.wto.org/imrd/directdoc.asp?DDFDocuments/u/G/TBTN25/LTU53.docx</v>
      </c>
      <c r="U16" t="str">
        <f>HYPERLINK("https://docs.wto.org/imrd/directdoc.asp?DDFDocuments/v/G/TBTN25/LTU53.docx", "https://docs.wto.org/imrd/directdoc.asp?DDFDocuments/v/G/TBTN25/LTU53.docx")</f>
        <v>https://docs.wto.org/imrd/directdoc.asp?DDFDocuments/v/G/TBTN25/LTU53.docx</v>
      </c>
      <c r="V16" t="s">
        <v>44</v>
      </c>
      <c r="W16" t="s">
        <v>45</v>
      </c>
      <c r="X16" t="s">
        <v>45</v>
      </c>
      <c r="Y16" t="s">
        <v>45</v>
      </c>
      <c r="Z16" t="s">
        <v>45</v>
      </c>
      <c r="AA16" t="s">
        <v>45</v>
      </c>
      <c r="AB16" t="s">
        <v>45</v>
      </c>
      <c r="AC16" s="2" t="s">
        <v>145</v>
      </c>
      <c r="AD16" t="s">
        <v>39</v>
      </c>
      <c r="AE16" t="s">
        <v>39</v>
      </c>
      <c r="AF16" t="s">
        <v>39</v>
      </c>
      <c r="AG16" t="s">
        <v>39</v>
      </c>
      <c r="AH16" t="s">
        <v>39</v>
      </c>
      <c r="AI16" s="2" t="s">
        <v>39</v>
      </c>
    </row>
    <row r="17" spans="1:35" ht="150" x14ac:dyDescent="0.25">
      <c r="A17" s="8" t="s">
        <v>149</v>
      </c>
      <c r="B17" s="6" t="s">
        <v>146</v>
      </c>
      <c r="C17" s="7">
        <v>46013</v>
      </c>
      <c r="D17" s="9" t="str">
        <f>HYPERLINK("https://www.epingalert.org/en/Search?viewData= G/TBT/N/USA/2254"," G/TBT/N/USA/2254")</f>
        <v xml:space="preserve"> G/TBT/N/USA/2254</v>
      </c>
      <c r="E17" s="8" t="s">
        <v>147</v>
      </c>
      <c r="F17" s="8" t="s">
        <v>148</v>
      </c>
      <c r="H17" s="8" t="s">
        <v>39</v>
      </c>
      <c r="I17" s="8" t="s">
        <v>150</v>
      </c>
      <c r="J17" s="8" t="s">
        <v>151</v>
      </c>
      <c r="K17" s="8" t="s">
        <v>39</v>
      </c>
      <c r="L17" s="8" t="s">
        <v>39</v>
      </c>
      <c r="M17" s="6"/>
      <c r="N17" s="7">
        <v>46070</v>
      </c>
      <c r="O17" s="7" t="s">
        <v>39</v>
      </c>
      <c r="P17" s="7" t="s">
        <v>39</v>
      </c>
      <c r="Q17" s="6" t="s">
        <v>42</v>
      </c>
      <c r="R17" s="8" t="s">
        <v>152</v>
      </c>
      <c r="S17" t="str">
        <f>HYPERLINK("https://docs.wto.org/imrd/directdoc.asp?DDFDocuments/t/G/TBTN25/USA2254.docx", "https://docs.wto.org/imrd/directdoc.asp?DDFDocuments/t/G/TBTN25/USA2254.docx")</f>
        <v>https://docs.wto.org/imrd/directdoc.asp?DDFDocuments/t/G/TBTN25/USA2254.docx</v>
      </c>
      <c r="T17" t="str">
        <f>HYPERLINK("https://docs.wto.org/imrd/directdoc.asp?DDFDocuments/u/G/TBTN25/USA2254.docx", "https://docs.wto.org/imrd/directdoc.asp?DDFDocuments/u/G/TBTN25/USA2254.docx")</f>
        <v>https://docs.wto.org/imrd/directdoc.asp?DDFDocuments/u/G/TBTN25/USA2254.docx</v>
      </c>
      <c r="U17" t="str">
        <f>HYPERLINK("https://docs.wto.org/imrd/directdoc.asp?DDFDocuments/v/G/TBTN25/USA2254.docx", "https://docs.wto.org/imrd/directdoc.asp?DDFDocuments/v/G/TBTN25/USA2254.docx")</f>
        <v>https://docs.wto.org/imrd/directdoc.asp?DDFDocuments/v/G/TBTN25/USA2254.docx</v>
      </c>
      <c r="V17" t="s">
        <v>44</v>
      </c>
      <c r="W17" t="s">
        <v>45</v>
      </c>
      <c r="X17" t="s">
        <v>45</v>
      </c>
      <c r="Y17" t="s">
        <v>45</v>
      </c>
      <c r="Z17" t="s">
        <v>45</v>
      </c>
      <c r="AA17" t="s">
        <v>45</v>
      </c>
      <c r="AB17" t="s">
        <v>45</v>
      </c>
      <c r="AC17" s="2" t="s">
        <v>153</v>
      </c>
      <c r="AD17" t="s">
        <v>39</v>
      </c>
      <c r="AE17" t="s">
        <v>39</v>
      </c>
      <c r="AF17" t="s">
        <v>39</v>
      </c>
      <c r="AG17" t="s">
        <v>39</v>
      </c>
      <c r="AH17" t="s">
        <v>39</v>
      </c>
      <c r="AI17" s="2" t="s">
        <v>39</v>
      </c>
    </row>
    <row r="18" spans="1:35" ht="75" x14ac:dyDescent="0.25">
      <c r="A18" s="8" t="s">
        <v>120</v>
      </c>
      <c r="B18" s="6" t="s">
        <v>62</v>
      </c>
      <c r="C18" s="7">
        <v>46013</v>
      </c>
      <c r="D18" s="9" t="str">
        <f>HYPERLINK("https://www.epingalert.org/en/Search?viewData= G/TBT/N/CAN/763"," G/TBT/N/CAN/763")</f>
        <v xml:space="preserve"> G/TBT/N/CAN/763</v>
      </c>
      <c r="E18" s="8" t="s">
        <v>154</v>
      </c>
      <c r="F18" s="8" t="s">
        <v>155</v>
      </c>
      <c r="H18" s="8" t="s">
        <v>39</v>
      </c>
      <c r="I18" s="8" t="s">
        <v>121</v>
      </c>
      <c r="J18" s="8" t="s">
        <v>40</v>
      </c>
      <c r="K18" s="8" t="s">
        <v>156</v>
      </c>
      <c r="L18" s="8" t="s">
        <v>39</v>
      </c>
      <c r="M18" s="6"/>
      <c r="N18" s="7">
        <v>46099</v>
      </c>
      <c r="O18" s="7" t="s">
        <v>39</v>
      </c>
      <c r="P18" s="7" t="s">
        <v>39</v>
      </c>
      <c r="Q18" s="6" t="s">
        <v>42</v>
      </c>
      <c r="R18" s="6"/>
      <c r="S18" t="str">
        <f>HYPERLINK("https://docs.wto.org/imrd/directdoc.asp?DDFDocuments/t/G/TBTN25/CAN763.docx", "https://docs.wto.org/imrd/directdoc.asp?DDFDocuments/t/G/TBTN25/CAN763.docx")</f>
        <v>https://docs.wto.org/imrd/directdoc.asp?DDFDocuments/t/G/TBTN25/CAN763.docx</v>
      </c>
      <c r="T18" t="str">
        <f>HYPERLINK("https://docs.wto.org/imrd/directdoc.asp?DDFDocuments/u/G/TBTN25/CAN763.docx", "https://docs.wto.org/imrd/directdoc.asp?DDFDocuments/u/G/TBTN25/CAN763.docx")</f>
        <v>https://docs.wto.org/imrd/directdoc.asp?DDFDocuments/u/G/TBTN25/CAN763.docx</v>
      </c>
      <c r="U18" t="str">
        <f>HYPERLINK("https://docs.wto.org/imrd/directdoc.asp?DDFDocuments/v/G/TBTN25/CAN763.docx", "https://docs.wto.org/imrd/directdoc.asp?DDFDocuments/v/G/TBTN25/CAN763.docx")</f>
        <v>https://docs.wto.org/imrd/directdoc.asp?DDFDocuments/v/G/TBTN25/CAN763.docx</v>
      </c>
      <c r="V18" t="s">
        <v>44</v>
      </c>
      <c r="W18" t="s">
        <v>45</v>
      </c>
      <c r="X18" t="s">
        <v>45</v>
      </c>
      <c r="Y18" t="s">
        <v>45</v>
      </c>
      <c r="Z18" t="s">
        <v>45</v>
      </c>
      <c r="AA18" t="s">
        <v>45</v>
      </c>
      <c r="AB18" t="s">
        <v>45</v>
      </c>
      <c r="AC18" s="2" t="s">
        <v>124</v>
      </c>
      <c r="AD18" t="s">
        <v>39</v>
      </c>
      <c r="AE18" t="s">
        <v>39</v>
      </c>
      <c r="AF18" t="s">
        <v>39</v>
      </c>
      <c r="AG18" t="s">
        <v>39</v>
      </c>
      <c r="AH18" t="s">
        <v>39</v>
      </c>
      <c r="AI18" s="2" t="s">
        <v>39</v>
      </c>
    </row>
    <row r="19" spans="1:35" ht="150" x14ac:dyDescent="0.25">
      <c r="A19" s="8" t="s">
        <v>160</v>
      </c>
      <c r="B19" s="6" t="s">
        <v>157</v>
      </c>
      <c r="C19" s="7">
        <v>46013</v>
      </c>
      <c r="D19" s="9" t="str">
        <f>HYPERLINK("https://www.epingalert.org/en/Search?viewData= G/TBT/N/FRA/241"," G/TBT/N/FRA/241")</f>
        <v xml:space="preserve"> G/TBT/N/FRA/241</v>
      </c>
      <c r="E19" s="8" t="s">
        <v>158</v>
      </c>
      <c r="F19" s="8" t="s">
        <v>159</v>
      </c>
      <c r="H19" s="8" t="s">
        <v>161</v>
      </c>
      <c r="I19" s="8" t="s">
        <v>39</v>
      </c>
      <c r="J19" s="8" t="s">
        <v>162</v>
      </c>
      <c r="K19" s="8" t="s">
        <v>163</v>
      </c>
      <c r="L19" s="8" t="s">
        <v>39</v>
      </c>
      <c r="M19" s="6"/>
      <c r="N19" s="7">
        <v>46073</v>
      </c>
      <c r="O19" s="7" t="s">
        <v>39</v>
      </c>
      <c r="P19" s="7" t="s">
        <v>39</v>
      </c>
      <c r="Q19" s="6" t="s">
        <v>42</v>
      </c>
      <c r="R19" s="8" t="s">
        <v>164</v>
      </c>
      <c r="S19" t="str">
        <f>HYPERLINK("https://docs.wto.org/imrd/directdoc.asp?DDFDocuments/t/G/TBTN25/FRA241.docx", "https://docs.wto.org/imrd/directdoc.asp?DDFDocuments/t/G/TBTN25/FRA241.docx")</f>
        <v>https://docs.wto.org/imrd/directdoc.asp?DDFDocuments/t/G/TBTN25/FRA241.docx</v>
      </c>
      <c r="T19" t="str">
        <f>HYPERLINK("https://docs.wto.org/imrd/directdoc.asp?DDFDocuments/u/G/TBTN25/FRA241.docx", "https://docs.wto.org/imrd/directdoc.asp?DDFDocuments/u/G/TBTN25/FRA241.docx")</f>
        <v>https://docs.wto.org/imrd/directdoc.asp?DDFDocuments/u/G/TBTN25/FRA241.docx</v>
      </c>
      <c r="U19" t="str">
        <f>HYPERLINK("https://docs.wto.org/imrd/directdoc.asp?DDFDocuments/v/G/TBTN25/FRA241.docx", "https://docs.wto.org/imrd/directdoc.asp?DDFDocuments/v/G/TBTN25/FRA241.docx")</f>
        <v>https://docs.wto.org/imrd/directdoc.asp?DDFDocuments/v/G/TBTN25/FRA241.docx</v>
      </c>
      <c r="V19" t="s">
        <v>44</v>
      </c>
      <c r="W19" t="s">
        <v>45</v>
      </c>
      <c r="X19" t="s">
        <v>45</v>
      </c>
      <c r="Y19" t="s">
        <v>45</v>
      </c>
      <c r="Z19" t="s">
        <v>45</v>
      </c>
      <c r="AA19" t="s">
        <v>45</v>
      </c>
      <c r="AB19" t="s">
        <v>45</v>
      </c>
      <c r="AC19" s="2" t="s">
        <v>165</v>
      </c>
      <c r="AD19" t="s">
        <v>39</v>
      </c>
      <c r="AE19" t="s">
        <v>39</v>
      </c>
      <c r="AF19" t="s">
        <v>39</v>
      </c>
      <c r="AG19" t="s">
        <v>39</v>
      </c>
      <c r="AH19" t="s">
        <v>39</v>
      </c>
      <c r="AI19" s="2" t="s">
        <v>39</v>
      </c>
    </row>
    <row r="20" spans="1:35" ht="90" x14ac:dyDescent="0.25">
      <c r="A20" s="8" t="s">
        <v>168</v>
      </c>
      <c r="B20" s="6" t="s">
        <v>70</v>
      </c>
      <c r="C20" s="7">
        <v>46013</v>
      </c>
      <c r="D20" s="9" t="str">
        <f>HYPERLINK("https://www.epingalert.org/en/Search?viewData= G/TBT/N/EU/1181"," G/TBT/N/EU/1181")</f>
        <v xml:space="preserve"> G/TBT/N/EU/1181</v>
      </c>
      <c r="E20" s="8" t="s">
        <v>166</v>
      </c>
      <c r="F20" s="8" t="s">
        <v>167</v>
      </c>
      <c r="H20" s="8" t="s">
        <v>39</v>
      </c>
      <c r="I20" s="8" t="s">
        <v>39</v>
      </c>
      <c r="J20" s="8" t="s">
        <v>169</v>
      </c>
      <c r="K20" s="8" t="s">
        <v>170</v>
      </c>
      <c r="L20" s="8" t="s">
        <v>39</v>
      </c>
      <c r="M20" s="6"/>
      <c r="N20" s="7">
        <v>46073</v>
      </c>
      <c r="O20" s="7">
        <v>46132</v>
      </c>
      <c r="P20" s="7" t="s">
        <v>39</v>
      </c>
      <c r="Q20" s="6" t="s">
        <v>42</v>
      </c>
      <c r="R20" s="8" t="s">
        <v>171</v>
      </c>
      <c r="S20" t="str">
        <f>HYPERLINK("https://docs.wto.org/imrd/directdoc.asp?DDFDocuments/t/G/TBTN25/EU1181.docx", "https://docs.wto.org/imrd/directdoc.asp?DDFDocuments/t/G/TBTN25/EU1181.docx")</f>
        <v>https://docs.wto.org/imrd/directdoc.asp?DDFDocuments/t/G/TBTN25/EU1181.docx</v>
      </c>
      <c r="T20" t="str">
        <f>HYPERLINK("https://docs.wto.org/imrd/directdoc.asp?DDFDocuments/u/G/TBTN25/EU1181.docx", "https://docs.wto.org/imrd/directdoc.asp?DDFDocuments/u/G/TBTN25/EU1181.docx")</f>
        <v>https://docs.wto.org/imrd/directdoc.asp?DDFDocuments/u/G/TBTN25/EU1181.docx</v>
      </c>
      <c r="U20" t="str">
        <f>HYPERLINK("https://docs.wto.org/imrd/directdoc.asp?DDFDocuments/v/G/TBTN25/EU1181.docx", "https://docs.wto.org/imrd/directdoc.asp?DDFDocuments/v/G/TBTN25/EU1181.docx")</f>
        <v>https://docs.wto.org/imrd/directdoc.asp?DDFDocuments/v/G/TBTN25/EU1181.docx</v>
      </c>
      <c r="V20" t="s">
        <v>44</v>
      </c>
      <c r="W20" t="s">
        <v>45</v>
      </c>
      <c r="X20" t="s">
        <v>45</v>
      </c>
      <c r="Y20" t="s">
        <v>45</v>
      </c>
      <c r="Z20" t="s">
        <v>45</v>
      </c>
      <c r="AA20" t="s">
        <v>45</v>
      </c>
      <c r="AB20" t="s">
        <v>45</v>
      </c>
      <c r="AC20" s="2" t="s">
        <v>172</v>
      </c>
      <c r="AD20" t="s">
        <v>39</v>
      </c>
      <c r="AE20" t="s">
        <v>39</v>
      </c>
      <c r="AF20" t="s">
        <v>39</v>
      </c>
      <c r="AG20" t="s">
        <v>39</v>
      </c>
      <c r="AH20" t="s">
        <v>39</v>
      </c>
      <c r="AI20" s="2" t="s">
        <v>39</v>
      </c>
    </row>
    <row r="21" spans="1:35" ht="225" x14ac:dyDescent="0.25">
      <c r="A21" s="8" t="s">
        <v>176</v>
      </c>
      <c r="B21" s="6" t="s">
        <v>173</v>
      </c>
      <c r="C21" s="7">
        <v>46013</v>
      </c>
      <c r="D21" s="9" t="str">
        <f>HYPERLINK("https://www.epingalert.org/en/Search?viewData= G/TBT/N/ISR/1408"," G/TBT/N/ISR/1408")</f>
        <v xml:space="preserve"> G/TBT/N/ISR/1408</v>
      </c>
      <c r="E21" s="8" t="s">
        <v>174</v>
      </c>
      <c r="F21" s="8" t="s">
        <v>175</v>
      </c>
      <c r="H21" s="8" t="s">
        <v>39</v>
      </c>
      <c r="I21" s="8" t="s">
        <v>39</v>
      </c>
      <c r="J21" s="8" t="s">
        <v>177</v>
      </c>
      <c r="K21" s="8" t="s">
        <v>39</v>
      </c>
      <c r="L21" s="8" t="s">
        <v>39</v>
      </c>
      <c r="M21" s="6"/>
      <c r="N21" s="7">
        <v>46073</v>
      </c>
      <c r="O21" s="7" t="s">
        <v>39</v>
      </c>
      <c r="P21" s="7" t="s">
        <v>39</v>
      </c>
      <c r="Q21" s="6" t="s">
        <v>42</v>
      </c>
      <c r="R21" s="8" t="s">
        <v>178</v>
      </c>
      <c r="S21" t="str">
        <f>HYPERLINK("https://docs.wto.org/imrd/directdoc.asp?DDFDocuments/t/G/TBTN25/ISR1408.docx", "https://docs.wto.org/imrd/directdoc.asp?DDFDocuments/t/G/TBTN25/ISR1408.docx")</f>
        <v>https://docs.wto.org/imrd/directdoc.asp?DDFDocuments/t/G/TBTN25/ISR1408.docx</v>
      </c>
      <c r="T21" t="str">
        <f>HYPERLINK("https://docs.wto.org/imrd/directdoc.asp?DDFDocuments/u/G/TBTN25/ISR1408.docx", "https://docs.wto.org/imrd/directdoc.asp?DDFDocuments/u/G/TBTN25/ISR1408.docx")</f>
        <v>https://docs.wto.org/imrd/directdoc.asp?DDFDocuments/u/G/TBTN25/ISR1408.docx</v>
      </c>
      <c r="U21" t="str">
        <f>HYPERLINK("https://docs.wto.org/imrd/directdoc.asp?DDFDocuments/v/G/TBTN25/ISR1408.docx", "https://docs.wto.org/imrd/directdoc.asp?DDFDocuments/v/G/TBTN25/ISR1408.docx")</f>
        <v>https://docs.wto.org/imrd/directdoc.asp?DDFDocuments/v/G/TBTN25/ISR1408.docx</v>
      </c>
      <c r="V21" t="s">
        <v>45</v>
      </c>
      <c r="W21" t="s">
        <v>45</v>
      </c>
      <c r="X21" t="s">
        <v>44</v>
      </c>
      <c r="Y21" t="s">
        <v>45</v>
      </c>
      <c r="Z21" t="s">
        <v>45</v>
      </c>
      <c r="AA21" t="s">
        <v>45</v>
      </c>
      <c r="AB21" t="s">
        <v>45</v>
      </c>
      <c r="AC21" s="2" t="s">
        <v>179</v>
      </c>
      <c r="AD21" t="s">
        <v>39</v>
      </c>
      <c r="AE21" t="s">
        <v>39</v>
      </c>
      <c r="AF21" t="s">
        <v>39</v>
      </c>
      <c r="AG21" t="s">
        <v>39</v>
      </c>
      <c r="AH21" t="s">
        <v>39</v>
      </c>
      <c r="AI21" s="2" t="s">
        <v>39</v>
      </c>
    </row>
    <row r="22" spans="1:35" ht="90" x14ac:dyDescent="0.25">
      <c r="A22" s="8" t="s">
        <v>105</v>
      </c>
      <c r="B22" s="6" t="s">
        <v>180</v>
      </c>
      <c r="C22" s="7">
        <v>46013</v>
      </c>
      <c r="D22" s="9" t="str">
        <f>HYPERLINK("https://www.epingalert.org/en/Search?viewData= G/TBT/N/BOL/29, G/TBT/N/COL/274, G/TBT/N/ECU/558, G/TBT/N/PER/176"," G/TBT/N/BOL/29, G/TBT/N/COL/274, G/TBT/N/ECU/558, G/TBT/N/PER/176")</f>
        <v xml:space="preserve"> G/TBT/N/BOL/29, G/TBT/N/COL/274, G/TBT/N/ECU/558, G/TBT/N/PER/176</v>
      </c>
      <c r="E22" s="8" t="s">
        <v>103</v>
      </c>
      <c r="F22" s="8" t="s">
        <v>104</v>
      </c>
      <c r="H22" s="8" t="s">
        <v>126</v>
      </c>
      <c r="I22" s="8" t="s">
        <v>39</v>
      </c>
      <c r="J22" s="8" t="s">
        <v>92</v>
      </c>
      <c r="K22" s="8" t="s">
        <v>39</v>
      </c>
      <c r="L22" s="8" t="s">
        <v>107</v>
      </c>
      <c r="M22" s="6"/>
      <c r="N22" s="7" t="s">
        <v>39</v>
      </c>
      <c r="O22" s="7">
        <v>46006</v>
      </c>
      <c r="P22" s="7">
        <v>46006</v>
      </c>
      <c r="Q22" s="6" t="s">
        <v>42</v>
      </c>
      <c r="R22" s="8" t="s">
        <v>108</v>
      </c>
      <c r="S22" t="str">
        <f>HYPERLINK("https://docs.wto.org/imrd/directdoc.asp?DDFDocuments/t/G/TBTN25/BOL29.docx", "https://docs.wto.org/imrd/directdoc.asp?DDFDocuments/t/G/TBTN25/BOL29.docx")</f>
        <v>https://docs.wto.org/imrd/directdoc.asp?DDFDocuments/t/G/TBTN25/BOL29.docx</v>
      </c>
      <c r="T22" t="str">
        <f>HYPERLINK("https://docs.wto.org/imrd/directdoc.asp?DDFDocuments/u/G/TBTN25/BOL29.docx", "https://docs.wto.org/imrd/directdoc.asp?DDFDocuments/u/G/TBTN25/BOL29.docx")</f>
        <v>https://docs.wto.org/imrd/directdoc.asp?DDFDocuments/u/G/TBTN25/BOL29.docx</v>
      </c>
      <c r="U22" t="str">
        <f>HYPERLINK("https://docs.wto.org/imrd/directdoc.asp?DDFDocuments/v/G/TBTN25/BOL29.docx", "https://docs.wto.org/imrd/directdoc.asp?DDFDocuments/v/G/TBTN25/BOL29.docx")</f>
        <v>https://docs.wto.org/imrd/directdoc.asp?DDFDocuments/v/G/TBTN25/BOL29.docx</v>
      </c>
      <c r="V22" t="s">
        <v>44</v>
      </c>
      <c r="W22" t="s">
        <v>45</v>
      </c>
      <c r="X22" t="s">
        <v>45</v>
      </c>
      <c r="Y22" t="s">
        <v>45</v>
      </c>
      <c r="Z22" t="s">
        <v>45</v>
      </c>
      <c r="AA22" t="s">
        <v>45</v>
      </c>
      <c r="AB22" t="s">
        <v>45</v>
      </c>
      <c r="AC22" s="2" t="s">
        <v>109</v>
      </c>
      <c r="AD22" t="s">
        <v>39</v>
      </c>
      <c r="AE22" t="s">
        <v>39</v>
      </c>
      <c r="AF22" t="s">
        <v>39</v>
      </c>
      <c r="AG22" t="s">
        <v>39</v>
      </c>
      <c r="AH22" t="s">
        <v>39</v>
      </c>
      <c r="AI22" s="2" t="s">
        <v>39</v>
      </c>
    </row>
    <row r="23" spans="1:35" ht="210" x14ac:dyDescent="0.25">
      <c r="A23" s="8" t="s">
        <v>183</v>
      </c>
      <c r="B23" s="6" t="s">
        <v>78</v>
      </c>
      <c r="C23" s="7">
        <v>46013</v>
      </c>
      <c r="D23" s="9" t="str">
        <f>HYPERLINK("https://www.epingalert.org/en/Search?viewData= G/TBT/N/CZE/263"," G/TBT/N/CZE/263")</f>
        <v xml:space="preserve"> G/TBT/N/CZE/263</v>
      </c>
      <c r="E23" s="8" t="s">
        <v>181</v>
      </c>
      <c r="F23" s="8" t="s">
        <v>182</v>
      </c>
      <c r="H23" s="8" t="s">
        <v>39</v>
      </c>
      <c r="I23" s="8" t="s">
        <v>184</v>
      </c>
      <c r="J23" s="8" t="s">
        <v>83</v>
      </c>
      <c r="K23" s="8" t="s">
        <v>185</v>
      </c>
      <c r="L23" s="8" t="s">
        <v>39</v>
      </c>
      <c r="M23" s="6"/>
      <c r="N23" s="7">
        <v>46073</v>
      </c>
      <c r="O23" s="7">
        <v>46101</v>
      </c>
      <c r="P23" s="7">
        <v>46117</v>
      </c>
      <c r="Q23" s="6" t="s">
        <v>42</v>
      </c>
      <c r="R23" s="8" t="s">
        <v>186</v>
      </c>
      <c r="S23" t="str">
        <f>HYPERLINK("https://docs.wto.org/imrd/directdoc.asp?DDFDocuments/t/G/TBTN25/CZE263.docx", "https://docs.wto.org/imrd/directdoc.asp?DDFDocuments/t/G/TBTN25/CZE263.docx")</f>
        <v>https://docs.wto.org/imrd/directdoc.asp?DDFDocuments/t/G/TBTN25/CZE263.docx</v>
      </c>
      <c r="T23" t="str">
        <f>HYPERLINK("https://docs.wto.org/imrd/directdoc.asp?DDFDocuments/u/G/TBTN25/CZE263.docx", "https://docs.wto.org/imrd/directdoc.asp?DDFDocuments/u/G/TBTN25/CZE263.docx")</f>
        <v>https://docs.wto.org/imrd/directdoc.asp?DDFDocuments/u/G/TBTN25/CZE263.docx</v>
      </c>
      <c r="U23" t="str">
        <f>HYPERLINK("https://docs.wto.org/imrd/directdoc.asp?DDFDocuments/v/G/TBTN25/CZE263.docx", "https://docs.wto.org/imrd/directdoc.asp?DDFDocuments/v/G/TBTN25/CZE263.docx")</f>
        <v>https://docs.wto.org/imrd/directdoc.asp?DDFDocuments/v/G/TBTN25/CZE263.docx</v>
      </c>
      <c r="V23" t="s">
        <v>44</v>
      </c>
      <c r="W23" t="s">
        <v>45</v>
      </c>
      <c r="X23" t="s">
        <v>45</v>
      </c>
      <c r="Y23" t="s">
        <v>45</v>
      </c>
      <c r="Z23" t="s">
        <v>45</v>
      </c>
      <c r="AA23" t="s">
        <v>45</v>
      </c>
      <c r="AB23" t="s">
        <v>45</v>
      </c>
      <c r="AC23" s="2" t="s">
        <v>86</v>
      </c>
      <c r="AD23" t="s">
        <v>39</v>
      </c>
      <c r="AE23" t="s">
        <v>39</v>
      </c>
      <c r="AF23" t="s">
        <v>39</v>
      </c>
      <c r="AG23" t="s">
        <v>39</v>
      </c>
      <c r="AH23" t="s">
        <v>39</v>
      </c>
      <c r="AI23" s="2" t="s">
        <v>39</v>
      </c>
    </row>
    <row r="24" spans="1:35" ht="60" x14ac:dyDescent="0.25">
      <c r="A24" s="8" t="s">
        <v>189</v>
      </c>
      <c r="B24" s="6" t="s">
        <v>70</v>
      </c>
      <c r="C24" s="7">
        <v>46013</v>
      </c>
      <c r="D24" s="9" t="str">
        <f>HYPERLINK("https://www.epingalert.org/en/Search?viewData= G/TBT/N/EU/1183"," G/TBT/N/EU/1183")</f>
        <v xml:space="preserve"> G/TBT/N/EU/1183</v>
      </c>
      <c r="E24" s="8" t="s">
        <v>187</v>
      </c>
      <c r="F24" s="8" t="s">
        <v>188</v>
      </c>
      <c r="H24" s="8" t="s">
        <v>39</v>
      </c>
      <c r="I24" s="8" t="s">
        <v>39</v>
      </c>
      <c r="J24" s="8" t="s">
        <v>190</v>
      </c>
      <c r="K24" s="8" t="s">
        <v>39</v>
      </c>
      <c r="L24" s="8" t="s">
        <v>39</v>
      </c>
      <c r="M24" s="6"/>
      <c r="N24" s="7">
        <v>46103</v>
      </c>
      <c r="O24" s="7" t="s">
        <v>39</v>
      </c>
      <c r="P24" s="7" t="s">
        <v>39</v>
      </c>
      <c r="Q24" s="6" t="s">
        <v>42</v>
      </c>
      <c r="R24" s="8" t="s">
        <v>191</v>
      </c>
      <c r="S24" t="str">
        <f>HYPERLINK("https://docs.wto.org/imrd/directdoc.asp?DDFDocuments/t/G/TBTN25/EU1183.docx", "https://docs.wto.org/imrd/directdoc.asp?DDFDocuments/t/G/TBTN25/EU1183.docx")</f>
        <v>https://docs.wto.org/imrd/directdoc.asp?DDFDocuments/t/G/TBTN25/EU1183.docx</v>
      </c>
      <c r="T24" t="str">
        <f>HYPERLINK("https://docs.wto.org/imrd/directdoc.asp?DDFDocuments/u/G/TBTN25/EU1183.docx", "https://docs.wto.org/imrd/directdoc.asp?DDFDocuments/u/G/TBTN25/EU1183.docx")</f>
        <v>https://docs.wto.org/imrd/directdoc.asp?DDFDocuments/u/G/TBTN25/EU1183.docx</v>
      </c>
      <c r="U24" t="str">
        <f>HYPERLINK("https://docs.wto.org/imrd/directdoc.asp?DDFDocuments/v/G/TBTN25/EU1183.docx", "https://docs.wto.org/imrd/directdoc.asp?DDFDocuments/v/G/TBTN25/EU1183.docx")</f>
        <v>https://docs.wto.org/imrd/directdoc.asp?DDFDocuments/v/G/TBTN25/EU1183.docx</v>
      </c>
      <c r="V24" t="s">
        <v>44</v>
      </c>
      <c r="W24" t="s">
        <v>45</v>
      </c>
      <c r="X24" t="s">
        <v>45</v>
      </c>
      <c r="Y24" t="s">
        <v>45</v>
      </c>
      <c r="Z24" t="s">
        <v>45</v>
      </c>
      <c r="AA24" t="s">
        <v>45</v>
      </c>
      <c r="AB24" t="s">
        <v>45</v>
      </c>
      <c r="AC24" s="2" t="s">
        <v>192</v>
      </c>
      <c r="AD24" t="s">
        <v>39</v>
      </c>
      <c r="AE24" t="s">
        <v>39</v>
      </c>
      <c r="AF24" t="s">
        <v>39</v>
      </c>
      <c r="AG24" t="s">
        <v>39</v>
      </c>
      <c r="AH24" t="s">
        <v>39</v>
      </c>
      <c r="AI24" s="2" t="s">
        <v>39</v>
      </c>
    </row>
    <row r="25" spans="1:35" ht="150" x14ac:dyDescent="0.25">
      <c r="A25" s="8" t="s">
        <v>196</v>
      </c>
      <c r="B25" s="6" t="s">
        <v>193</v>
      </c>
      <c r="C25" s="7">
        <v>46010</v>
      </c>
      <c r="D25" s="9" t="str">
        <f>HYPERLINK("https://www.epingalert.org/en/Search?viewData= G/TBT/N/ARE/695"," G/TBT/N/ARE/695")</f>
        <v xml:space="preserve"> G/TBT/N/ARE/695</v>
      </c>
      <c r="E25" s="8" t="s">
        <v>194</v>
      </c>
      <c r="F25" s="8" t="s">
        <v>195</v>
      </c>
      <c r="H25" s="8" t="s">
        <v>39</v>
      </c>
      <c r="I25" s="8" t="s">
        <v>197</v>
      </c>
      <c r="J25" s="8" t="s">
        <v>198</v>
      </c>
      <c r="K25" s="8" t="s">
        <v>39</v>
      </c>
      <c r="L25" s="8" t="s">
        <v>115</v>
      </c>
      <c r="M25" s="6"/>
      <c r="N25" s="7">
        <v>46070</v>
      </c>
      <c r="O25" s="7" t="s">
        <v>39</v>
      </c>
      <c r="P25" s="7" t="s">
        <v>39</v>
      </c>
      <c r="Q25" s="6" t="s">
        <v>42</v>
      </c>
      <c r="R25" s="8" t="s">
        <v>199</v>
      </c>
      <c r="S25" t="str">
        <f>HYPERLINK("https://docs.wto.org/imrd/directdoc.asp?DDFDocuments/t/G/TBTN25/ARE695.docx", "https://docs.wto.org/imrd/directdoc.asp?DDFDocuments/t/G/TBTN25/ARE695.docx")</f>
        <v>https://docs.wto.org/imrd/directdoc.asp?DDFDocuments/t/G/TBTN25/ARE695.docx</v>
      </c>
      <c r="T25" t="str">
        <f>HYPERLINK("https://docs.wto.org/imrd/directdoc.asp?DDFDocuments/u/G/TBTN25/ARE695.docx", "https://docs.wto.org/imrd/directdoc.asp?DDFDocuments/u/G/TBTN25/ARE695.docx")</f>
        <v>https://docs.wto.org/imrd/directdoc.asp?DDFDocuments/u/G/TBTN25/ARE695.docx</v>
      </c>
      <c r="U25" t="str">
        <f>HYPERLINK("https://docs.wto.org/imrd/directdoc.asp?DDFDocuments/v/G/TBTN25/ARE695.docx", "https://docs.wto.org/imrd/directdoc.asp?DDFDocuments/v/G/TBTN25/ARE695.docx")</f>
        <v>https://docs.wto.org/imrd/directdoc.asp?DDFDocuments/v/G/TBTN25/ARE695.docx</v>
      </c>
      <c r="V25" t="s">
        <v>44</v>
      </c>
      <c r="W25" t="s">
        <v>45</v>
      </c>
      <c r="X25" t="s">
        <v>44</v>
      </c>
      <c r="Y25" t="s">
        <v>45</v>
      </c>
      <c r="Z25" t="s">
        <v>45</v>
      </c>
      <c r="AA25" t="s">
        <v>45</v>
      </c>
      <c r="AB25" t="s">
        <v>45</v>
      </c>
      <c r="AC25" s="2" t="s">
        <v>39</v>
      </c>
      <c r="AD25" t="s">
        <v>39</v>
      </c>
      <c r="AE25" t="s">
        <v>39</v>
      </c>
      <c r="AF25" t="s">
        <v>39</v>
      </c>
      <c r="AG25" t="s">
        <v>39</v>
      </c>
      <c r="AH25" t="s">
        <v>39</v>
      </c>
      <c r="AI25" s="2" t="s">
        <v>39</v>
      </c>
    </row>
    <row r="26" spans="1:35" ht="330" x14ac:dyDescent="0.25">
      <c r="A26" s="8" t="s">
        <v>98</v>
      </c>
      <c r="B26" s="6" t="s">
        <v>200</v>
      </c>
      <c r="C26" s="7">
        <v>46010</v>
      </c>
      <c r="D26" s="9" t="str">
        <f>HYPERLINK("https://www.epingalert.org/en/Search?viewData= G/TBT/N/AUS/195"," G/TBT/N/AUS/195")</f>
        <v xml:space="preserve"> G/TBT/N/AUS/195</v>
      </c>
      <c r="E26" s="8" t="s">
        <v>201</v>
      </c>
      <c r="F26" s="8" t="s">
        <v>202</v>
      </c>
      <c r="H26" s="8" t="s">
        <v>203</v>
      </c>
      <c r="I26" s="8" t="s">
        <v>204</v>
      </c>
      <c r="J26" s="8" t="s">
        <v>205</v>
      </c>
      <c r="K26" s="8" t="s">
        <v>206</v>
      </c>
      <c r="L26" s="8" t="s">
        <v>207</v>
      </c>
      <c r="M26" s="6"/>
      <c r="N26" s="7">
        <v>46070</v>
      </c>
      <c r="O26" s="7" t="s">
        <v>39</v>
      </c>
      <c r="P26" s="7" t="s">
        <v>39</v>
      </c>
      <c r="Q26" s="6" t="s">
        <v>42</v>
      </c>
      <c r="R26" s="8" t="s">
        <v>208</v>
      </c>
      <c r="S26" t="str">
        <f>HYPERLINK("https://docs.wto.org/imrd/directdoc.asp?DDFDocuments/t/G/TBTN25/AUS195.docx", "https://docs.wto.org/imrd/directdoc.asp?DDFDocuments/t/G/TBTN25/AUS195.docx")</f>
        <v>https://docs.wto.org/imrd/directdoc.asp?DDFDocuments/t/G/TBTN25/AUS195.docx</v>
      </c>
      <c r="T26" t="str">
        <f>HYPERLINK("https://docs.wto.org/imrd/directdoc.asp?DDFDocuments/u/G/TBTN25/AUS195.docx", "https://docs.wto.org/imrd/directdoc.asp?DDFDocuments/u/G/TBTN25/AUS195.docx")</f>
        <v>https://docs.wto.org/imrd/directdoc.asp?DDFDocuments/u/G/TBTN25/AUS195.docx</v>
      </c>
      <c r="U26" t="str">
        <f>HYPERLINK("https://docs.wto.org/imrd/directdoc.asp?DDFDocuments/v/G/TBTN25/AUS195.docx", "https://docs.wto.org/imrd/directdoc.asp?DDFDocuments/v/G/TBTN25/AUS195.docx")</f>
        <v>https://docs.wto.org/imrd/directdoc.asp?DDFDocuments/v/G/TBTN25/AUS195.docx</v>
      </c>
      <c r="V26" t="s">
        <v>44</v>
      </c>
      <c r="W26" t="s">
        <v>45</v>
      </c>
      <c r="X26" t="s">
        <v>45</v>
      </c>
      <c r="Y26" t="s">
        <v>45</v>
      </c>
      <c r="Z26" t="s">
        <v>45</v>
      </c>
      <c r="AA26" t="s">
        <v>45</v>
      </c>
      <c r="AB26" t="s">
        <v>45</v>
      </c>
      <c r="AC26" s="2" t="s">
        <v>209</v>
      </c>
      <c r="AD26" t="s">
        <v>39</v>
      </c>
      <c r="AE26" t="s">
        <v>39</v>
      </c>
      <c r="AF26" t="s">
        <v>39</v>
      </c>
      <c r="AG26" t="s">
        <v>39</v>
      </c>
      <c r="AH26" t="s">
        <v>39</v>
      </c>
      <c r="AI26" s="2" t="s">
        <v>39</v>
      </c>
    </row>
    <row r="27" spans="1:35" ht="120" x14ac:dyDescent="0.25">
      <c r="A27" s="8" t="s">
        <v>213</v>
      </c>
      <c r="B27" s="6" t="s">
        <v>210</v>
      </c>
      <c r="C27" s="7">
        <v>46010</v>
      </c>
      <c r="D27" s="9" t="str">
        <f>HYPERLINK("https://www.epingalert.org/en/Search?viewData= G/TBT/N/RWA/1322"," G/TBT/N/RWA/1322")</f>
        <v xml:space="preserve"> G/TBT/N/RWA/1322</v>
      </c>
      <c r="E27" s="8" t="s">
        <v>211</v>
      </c>
      <c r="F27" s="8" t="s">
        <v>212</v>
      </c>
      <c r="H27" s="8" t="s">
        <v>39</v>
      </c>
      <c r="I27" s="8" t="s">
        <v>214</v>
      </c>
      <c r="J27" s="8" t="s">
        <v>215</v>
      </c>
      <c r="K27" s="8" t="s">
        <v>39</v>
      </c>
      <c r="L27" s="8" t="s">
        <v>39</v>
      </c>
      <c r="M27" s="6"/>
      <c r="N27" s="7">
        <v>46070</v>
      </c>
      <c r="O27" s="7" t="s">
        <v>39</v>
      </c>
      <c r="P27" s="7" t="s">
        <v>39</v>
      </c>
      <c r="Q27" s="6" t="s">
        <v>42</v>
      </c>
      <c r="R27" s="8" t="s">
        <v>216</v>
      </c>
      <c r="S27" t="str">
        <f>HYPERLINK("https://docs.wto.org/imrd/directdoc.asp?DDFDocuments/t/G/TBTN25/RWA1322.docx", "https://docs.wto.org/imrd/directdoc.asp?DDFDocuments/t/G/TBTN25/RWA1322.docx")</f>
        <v>https://docs.wto.org/imrd/directdoc.asp?DDFDocuments/t/G/TBTN25/RWA1322.docx</v>
      </c>
      <c r="T27" t="str">
        <f>HYPERLINK("https://docs.wto.org/imrd/directdoc.asp?DDFDocuments/u/G/TBTN25/RWA1322.docx", "https://docs.wto.org/imrd/directdoc.asp?DDFDocuments/u/G/TBTN25/RWA1322.docx")</f>
        <v>https://docs.wto.org/imrd/directdoc.asp?DDFDocuments/u/G/TBTN25/RWA1322.docx</v>
      </c>
      <c r="U27" t="str">
        <f>HYPERLINK("https://docs.wto.org/imrd/directdoc.asp?DDFDocuments/v/G/TBTN25/RWA1322.docx", "https://docs.wto.org/imrd/directdoc.asp?DDFDocuments/v/G/TBTN25/RWA1322.docx")</f>
        <v>https://docs.wto.org/imrd/directdoc.asp?DDFDocuments/v/G/TBTN25/RWA1322.docx</v>
      </c>
      <c r="V27" t="s">
        <v>44</v>
      </c>
      <c r="W27" t="s">
        <v>45</v>
      </c>
      <c r="X27" t="s">
        <v>45</v>
      </c>
      <c r="Y27" t="s">
        <v>45</v>
      </c>
      <c r="Z27" t="s">
        <v>45</v>
      </c>
      <c r="AA27" t="s">
        <v>45</v>
      </c>
      <c r="AB27" t="s">
        <v>45</v>
      </c>
      <c r="AC27" s="2" t="s">
        <v>217</v>
      </c>
      <c r="AD27" t="s">
        <v>39</v>
      </c>
      <c r="AE27" t="s">
        <v>39</v>
      </c>
      <c r="AF27" t="s">
        <v>39</v>
      </c>
      <c r="AG27" t="s">
        <v>39</v>
      </c>
      <c r="AH27" t="s">
        <v>39</v>
      </c>
      <c r="AI27" s="2" t="s">
        <v>39</v>
      </c>
    </row>
    <row r="28" spans="1:35" ht="30" x14ac:dyDescent="0.25">
      <c r="A28" s="8" t="s">
        <v>221</v>
      </c>
      <c r="B28" s="6" t="s">
        <v>218</v>
      </c>
      <c r="C28" s="7">
        <v>46010</v>
      </c>
      <c r="D28" s="9" t="str">
        <f>HYPERLINK("https://www.epingalert.org/en/Search?viewData= G/TBT/N/CHN/2170"," G/TBT/N/CHN/2170")</f>
        <v xml:space="preserve"> G/TBT/N/CHN/2170</v>
      </c>
      <c r="E28" s="8" t="s">
        <v>219</v>
      </c>
      <c r="F28" s="8" t="s">
        <v>220</v>
      </c>
      <c r="H28" s="8" t="s">
        <v>222</v>
      </c>
      <c r="I28" s="8" t="s">
        <v>223</v>
      </c>
      <c r="J28" s="8" t="s">
        <v>92</v>
      </c>
      <c r="K28" s="8" t="s">
        <v>39</v>
      </c>
      <c r="L28" s="8" t="s">
        <v>39</v>
      </c>
      <c r="M28" s="6"/>
      <c r="N28" s="7">
        <v>46070</v>
      </c>
      <c r="O28" s="7" t="s">
        <v>39</v>
      </c>
      <c r="P28" s="7" t="s">
        <v>39</v>
      </c>
      <c r="Q28" s="6" t="s">
        <v>42</v>
      </c>
      <c r="R28" s="8" t="s">
        <v>224</v>
      </c>
      <c r="S28" t="str">
        <f>HYPERLINK("https://docs.wto.org/imrd/directdoc.asp?DDFDocuments/t/G/TBTN25/CHN2170.docx", "https://docs.wto.org/imrd/directdoc.asp?DDFDocuments/t/G/TBTN25/CHN2170.docx")</f>
        <v>https://docs.wto.org/imrd/directdoc.asp?DDFDocuments/t/G/TBTN25/CHN2170.docx</v>
      </c>
      <c r="T28" t="str">
        <f>HYPERLINK("https://docs.wto.org/imrd/directdoc.asp?DDFDocuments/u/G/TBTN25/CHN2170.docx", "https://docs.wto.org/imrd/directdoc.asp?DDFDocuments/u/G/TBTN25/CHN2170.docx")</f>
        <v>https://docs.wto.org/imrd/directdoc.asp?DDFDocuments/u/G/TBTN25/CHN2170.docx</v>
      </c>
      <c r="U28" t="str">
        <f>HYPERLINK("https://docs.wto.org/imrd/directdoc.asp?DDFDocuments/v/G/TBTN25/CHN2170.docx", "https://docs.wto.org/imrd/directdoc.asp?DDFDocuments/v/G/TBTN25/CHN2170.docx")</f>
        <v>https://docs.wto.org/imrd/directdoc.asp?DDFDocuments/v/G/TBTN25/CHN2170.docx</v>
      </c>
      <c r="V28" t="s">
        <v>44</v>
      </c>
      <c r="W28" t="s">
        <v>45</v>
      </c>
      <c r="X28" t="s">
        <v>45</v>
      </c>
      <c r="Y28" t="s">
        <v>45</v>
      </c>
      <c r="Z28" t="s">
        <v>45</v>
      </c>
      <c r="AA28" t="s">
        <v>45</v>
      </c>
      <c r="AB28" t="s">
        <v>45</v>
      </c>
      <c r="AC28" s="2" t="s">
        <v>39</v>
      </c>
      <c r="AD28" t="s">
        <v>39</v>
      </c>
      <c r="AE28" t="s">
        <v>39</v>
      </c>
      <c r="AF28" t="s">
        <v>39</v>
      </c>
      <c r="AG28" t="s">
        <v>39</v>
      </c>
      <c r="AH28" t="s">
        <v>39</v>
      </c>
      <c r="AI28" s="2" t="s">
        <v>39</v>
      </c>
    </row>
    <row r="29" spans="1:35" ht="60" x14ac:dyDescent="0.25">
      <c r="A29" s="8" t="s">
        <v>228</v>
      </c>
      <c r="B29" s="6" t="s">
        <v>225</v>
      </c>
      <c r="C29" s="7">
        <v>46010</v>
      </c>
      <c r="D29" s="9" t="str">
        <f>HYPERLINK("https://www.epingalert.org/en/Search?viewData= G/TBT/N/IND/426"," G/TBT/N/IND/426")</f>
        <v xml:space="preserve"> G/TBT/N/IND/426</v>
      </c>
      <c r="E29" s="8" t="s">
        <v>226</v>
      </c>
      <c r="F29" s="8" t="s">
        <v>227</v>
      </c>
      <c r="H29" s="8" t="s">
        <v>39</v>
      </c>
      <c r="I29" s="8" t="s">
        <v>229</v>
      </c>
      <c r="J29" s="8" t="s">
        <v>40</v>
      </c>
      <c r="K29" s="8" t="s">
        <v>230</v>
      </c>
      <c r="L29" s="8" t="s">
        <v>107</v>
      </c>
      <c r="M29" s="6"/>
      <c r="N29" s="7">
        <v>46070</v>
      </c>
      <c r="O29" s="7" t="s">
        <v>39</v>
      </c>
      <c r="P29" s="7" t="s">
        <v>39</v>
      </c>
      <c r="Q29" s="6" t="s">
        <v>42</v>
      </c>
      <c r="R29" s="8" t="s">
        <v>231</v>
      </c>
      <c r="S29" t="str">
        <f>HYPERLINK("https://docs.wto.org/imrd/directdoc.asp?DDFDocuments/t/G/TBTN25/IND426.docx", "https://docs.wto.org/imrd/directdoc.asp?DDFDocuments/t/G/TBTN25/IND426.docx")</f>
        <v>https://docs.wto.org/imrd/directdoc.asp?DDFDocuments/t/G/TBTN25/IND426.docx</v>
      </c>
      <c r="T29" t="str">
        <f>HYPERLINK("https://docs.wto.org/imrd/directdoc.asp?DDFDocuments/u/G/TBTN25/IND426.docx", "https://docs.wto.org/imrd/directdoc.asp?DDFDocuments/u/G/TBTN25/IND426.docx")</f>
        <v>https://docs.wto.org/imrd/directdoc.asp?DDFDocuments/u/G/TBTN25/IND426.docx</v>
      </c>
      <c r="U29" t="str">
        <f>HYPERLINK("https://docs.wto.org/imrd/directdoc.asp?DDFDocuments/v/G/TBTN25/IND426.docx", "https://docs.wto.org/imrd/directdoc.asp?DDFDocuments/v/G/TBTN25/IND426.docx")</f>
        <v>https://docs.wto.org/imrd/directdoc.asp?DDFDocuments/v/G/TBTN25/IND426.docx</v>
      </c>
      <c r="V29" t="s">
        <v>44</v>
      </c>
      <c r="W29" t="s">
        <v>45</v>
      </c>
      <c r="X29" t="s">
        <v>45</v>
      </c>
      <c r="Y29" t="s">
        <v>45</v>
      </c>
      <c r="Z29" t="s">
        <v>45</v>
      </c>
      <c r="AA29" t="s">
        <v>45</v>
      </c>
      <c r="AB29" t="s">
        <v>45</v>
      </c>
      <c r="AC29" s="2" t="s">
        <v>232</v>
      </c>
      <c r="AD29" t="s">
        <v>39</v>
      </c>
      <c r="AE29" t="s">
        <v>39</v>
      </c>
      <c r="AF29" t="s">
        <v>39</v>
      </c>
      <c r="AG29" t="s">
        <v>39</v>
      </c>
      <c r="AH29" t="s">
        <v>39</v>
      </c>
      <c r="AI29" s="2" t="s">
        <v>39</v>
      </c>
    </row>
    <row r="30" spans="1:35" ht="60" x14ac:dyDescent="0.25">
      <c r="A30" s="8" t="s">
        <v>236</v>
      </c>
      <c r="B30" s="6" t="s">
        <v>233</v>
      </c>
      <c r="C30" s="7">
        <v>46010</v>
      </c>
      <c r="D30" s="9" t="str">
        <f>HYPERLINK("https://www.epingalert.org/en/Search?viewData= G/TBT/N/KOR/1334"," G/TBT/N/KOR/1334")</f>
        <v xml:space="preserve"> G/TBT/N/KOR/1334</v>
      </c>
      <c r="E30" s="8" t="s">
        <v>234</v>
      </c>
      <c r="F30" s="8" t="s">
        <v>235</v>
      </c>
      <c r="H30" s="8" t="s">
        <v>39</v>
      </c>
      <c r="I30" s="8" t="s">
        <v>39</v>
      </c>
      <c r="J30" s="8" t="s">
        <v>237</v>
      </c>
      <c r="K30" s="8" t="s">
        <v>238</v>
      </c>
      <c r="L30" s="8" t="s">
        <v>39</v>
      </c>
      <c r="M30" s="6"/>
      <c r="N30" s="7">
        <v>46030</v>
      </c>
      <c r="O30" s="7" t="s">
        <v>39</v>
      </c>
      <c r="P30" s="7" t="s">
        <v>39</v>
      </c>
      <c r="Q30" s="6" t="s">
        <v>42</v>
      </c>
      <c r="R30" s="8" t="s">
        <v>239</v>
      </c>
      <c r="S30" t="str">
        <f>HYPERLINK("https://docs.wto.org/imrd/directdoc.asp?DDFDocuments/t/G/TBTN25/KOR1334.docx", "https://docs.wto.org/imrd/directdoc.asp?DDFDocuments/t/G/TBTN25/KOR1334.docx")</f>
        <v>https://docs.wto.org/imrd/directdoc.asp?DDFDocuments/t/G/TBTN25/KOR1334.docx</v>
      </c>
      <c r="T30" t="str">
        <f>HYPERLINK("https://docs.wto.org/imrd/directdoc.asp?DDFDocuments/u/G/TBTN25/KOR1334.docx", "https://docs.wto.org/imrd/directdoc.asp?DDFDocuments/u/G/TBTN25/KOR1334.docx")</f>
        <v>https://docs.wto.org/imrd/directdoc.asp?DDFDocuments/u/G/TBTN25/KOR1334.docx</v>
      </c>
      <c r="U30" t="str">
        <f>HYPERLINK("https://docs.wto.org/imrd/directdoc.asp?DDFDocuments/v/G/TBTN25/KOR1334.docx", "https://docs.wto.org/imrd/directdoc.asp?DDFDocuments/v/G/TBTN25/KOR1334.docx")</f>
        <v>https://docs.wto.org/imrd/directdoc.asp?DDFDocuments/v/G/TBTN25/KOR1334.docx</v>
      </c>
      <c r="V30" t="s">
        <v>45</v>
      </c>
      <c r="W30" t="s">
        <v>44</v>
      </c>
      <c r="X30" t="s">
        <v>45</v>
      </c>
      <c r="Y30" t="s">
        <v>45</v>
      </c>
      <c r="Z30" t="s">
        <v>45</v>
      </c>
      <c r="AA30" t="s">
        <v>45</v>
      </c>
      <c r="AB30" t="s">
        <v>45</v>
      </c>
      <c r="AC30" s="2" t="s">
        <v>240</v>
      </c>
      <c r="AD30" t="s">
        <v>39</v>
      </c>
      <c r="AE30" t="s">
        <v>39</v>
      </c>
      <c r="AF30" t="s">
        <v>39</v>
      </c>
      <c r="AG30" t="s">
        <v>39</v>
      </c>
      <c r="AH30" t="s">
        <v>39</v>
      </c>
      <c r="AI30" s="2" t="s">
        <v>39</v>
      </c>
    </row>
    <row r="31" spans="1:35" ht="90" x14ac:dyDescent="0.25">
      <c r="A31" s="8" t="s">
        <v>243</v>
      </c>
      <c r="B31" s="6" t="s">
        <v>218</v>
      </c>
      <c r="C31" s="7">
        <v>46010</v>
      </c>
      <c r="D31" s="9" t="str">
        <f>HYPERLINK("https://www.epingalert.org/en/Search?viewData= G/TBT/N/CHN/2168"," G/TBT/N/CHN/2168")</f>
        <v xml:space="preserve"> G/TBT/N/CHN/2168</v>
      </c>
      <c r="E31" s="8" t="s">
        <v>241</v>
      </c>
      <c r="F31" s="8" t="s">
        <v>242</v>
      </c>
      <c r="H31" s="8" t="s">
        <v>244</v>
      </c>
      <c r="I31" s="8" t="s">
        <v>245</v>
      </c>
      <c r="J31" s="8" t="s">
        <v>92</v>
      </c>
      <c r="K31" s="8" t="s">
        <v>39</v>
      </c>
      <c r="L31" s="8" t="s">
        <v>39</v>
      </c>
      <c r="M31" s="6"/>
      <c r="N31" s="7">
        <v>46070</v>
      </c>
      <c r="O31" s="7" t="s">
        <v>39</v>
      </c>
      <c r="P31" s="7" t="s">
        <v>39</v>
      </c>
      <c r="Q31" s="6" t="s">
        <v>42</v>
      </c>
      <c r="R31" s="8" t="s">
        <v>246</v>
      </c>
      <c r="S31" t="str">
        <f>HYPERLINK("https://docs.wto.org/imrd/directdoc.asp?DDFDocuments/t/G/TBTN25/CHN2168.docx", "https://docs.wto.org/imrd/directdoc.asp?DDFDocuments/t/G/TBTN25/CHN2168.docx")</f>
        <v>https://docs.wto.org/imrd/directdoc.asp?DDFDocuments/t/G/TBTN25/CHN2168.docx</v>
      </c>
      <c r="T31" t="str">
        <f>HYPERLINK("https://docs.wto.org/imrd/directdoc.asp?DDFDocuments/u/G/TBTN25/CHN2168.docx", "https://docs.wto.org/imrd/directdoc.asp?DDFDocuments/u/G/TBTN25/CHN2168.docx")</f>
        <v>https://docs.wto.org/imrd/directdoc.asp?DDFDocuments/u/G/TBTN25/CHN2168.docx</v>
      </c>
      <c r="U31" t="str">
        <f>HYPERLINK("https://docs.wto.org/imrd/directdoc.asp?DDFDocuments/v/G/TBTN25/CHN2168.docx", "https://docs.wto.org/imrd/directdoc.asp?DDFDocuments/v/G/TBTN25/CHN2168.docx")</f>
        <v>https://docs.wto.org/imrd/directdoc.asp?DDFDocuments/v/G/TBTN25/CHN2168.docx</v>
      </c>
      <c r="V31" t="s">
        <v>44</v>
      </c>
      <c r="W31" t="s">
        <v>45</v>
      </c>
      <c r="X31" t="s">
        <v>45</v>
      </c>
      <c r="Y31" t="s">
        <v>45</v>
      </c>
      <c r="Z31" t="s">
        <v>45</v>
      </c>
      <c r="AA31" t="s">
        <v>45</v>
      </c>
      <c r="AB31" t="s">
        <v>45</v>
      </c>
      <c r="AC31" s="2" t="s">
        <v>39</v>
      </c>
      <c r="AD31" t="s">
        <v>39</v>
      </c>
      <c r="AE31" t="s">
        <v>39</v>
      </c>
      <c r="AF31" t="s">
        <v>39</v>
      </c>
      <c r="AG31" t="s">
        <v>39</v>
      </c>
      <c r="AH31" t="s">
        <v>39</v>
      </c>
      <c r="AI31" s="2" t="s">
        <v>39</v>
      </c>
    </row>
    <row r="32" spans="1:35" ht="315" x14ac:dyDescent="0.25">
      <c r="A32" s="8" t="s">
        <v>113</v>
      </c>
      <c r="B32" s="6" t="s">
        <v>210</v>
      </c>
      <c r="C32" s="7">
        <v>46010</v>
      </c>
      <c r="D32" s="9" t="str">
        <f>HYPERLINK("https://www.epingalert.org/en/Search?viewData= G/TBT/N/RWA/1324"," G/TBT/N/RWA/1324")</f>
        <v xml:space="preserve"> G/TBT/N/RWA/1324</v>
      </c>
      <c r="E32" s="8" t="s">
        <v>247</v>
      </c>
      <c r="F32" s="8" t="s">
        <v>248</v>
      </c>
      <c r="H32" s="8" t="s">
        <v>39</v>
      </c>
      <c r="I32" s="8" t="s">
        <v>114</v>
      </c>
      <c r="J32" s="8" t="s">
        <v>215</v>
      </c>
      <c r="K32" s="8" t="s">
        <v>39</v>
      </c>
      <c r="L32" s="8" t="s">
        <v>115</v>
      </c>
      <c r="M32" s="6"/>
      <c r="N32" s="7">
        <v>46070</v>
      </c>
      <c r="O32" s="7" t="s">
        <v>39</v>
      </c>
      <c r="P32" s="7" t="s">
        <v>39</v>
      </c>
      <c r="Q32" s="6" t="s">
        <v>42</v>
      </c>
      <c r="R32" s="8" t="s">
        <v>249</v>
      </c>
      <c r="S32" t="str">
        <f>HYPERLINK("https://docs.wto.org/imrd/directdoc.asp?DDFDocuments/t/G/TBTN25/RWA1324.docx", "https://docs.wto.org/imrd/directdoc.asp?DDFDocuments/t/G/TBTN25/RWA1324.docx")</f>
        <v>https://docs.wto.org/imrd/directdoc.asp?DDFDocuments/t/G/TBTN25/RWA1324.docx</v>
      </c>
      <c r="T32" t="str">
        <f>HYPERLINK("https://docs.wto.org/imrd/directdoc.asp?DDFDocuments/u/G/TBTN25/RWA1324.docx", "https://docs.wto.org/imrd/directdoc.asp?DDFDocuments/u/G/TBTN25/RWA1324.docx")</f>
        <v>https://docs.wto.org/imrd/directdoc.asp?DDFDocuments/u/G/TBTN25/RWA1324.docx</v>
      </c>
      <c r="U32" t="str">
        <f>HYPERLINK("https://docs.wto.org/imrd/directdoc.asp?DDFDocuments/v/G/TBTN25/RWA1324.docx", "https://docs.wto.org/imrd/directdoc.asp?DDFDocuments/v/G/TBTN25/RWA1324.docx")</f>
        <v>https://docs.wto.org/imrd/directdoc.asp?DDFDocuments/v/G/TBTN25/RWA1324.docx</v>
      </c>
      <c r="V32" t="s">
        <v>44</v>
      </c>
      <c r="W32" t="s">
        <v>45</v>
      </c>
      <c r="X32" t="s">
        <v>45</v>
      </c>
      <c r="Y32" t="s">
        <v>45</v>
      </c>
      <c r="Z32" t="s">
        <v>45</v>
      </c>
      <c r="AA32" t="s">
        <v>45</v>
      </c>
      <c r="AB32" t="s">
        <v>45</v>
      </c>
      <c r="AC32" s="2" t="s">
        <v>250</v>
      </c>
      <c r="AD32" t="s">
        <v>39</v>
      </c>
      <c r="AE32" t="s">
        <v>39</v>
      </c>
      <c r="AF32" t="s">
        <v>39</v>
      </c>
      <c r="AG32" t="s">
        <v>39</v>
      </c>
      <c r="AH32" t="s">
        <v>39</v>
      </c>
      <c r="AI32" s="2" t="s">
        <v>39</v>
      </c>
    </row>
    <row r="33" spans="1:35" ht="60" x14ac:dyDescent="0.25">
      <c r="A33" s="8" t="s">
        <v>253</v>
      </c>
      <c r="B33" s="6" t="s">
        <v>218</v>
      </c>
      <c r="C33" s="7">
        <v>46010</v>
      </c>
      <c r="D33" s="9" t="str">
        <f>HYPERLINK("https://www.epingalert.org/en/Search?viewData= G/TBT/N/CHN/2162"," G/TBT/N/CHN/2162")</f>
        <v xml:space="preserve"> G/TBT/N/CHN/2162</v>
      </c>
      <c r="E33" s="8" t="s">
        <v>251</v>
      </c>
      <c r="F33" s="8" t="s">
        <v>252</v>
      </c>
      <c r="H33" s="8" t="s">
        <v>254</v>
      </c>
      <c r="I33" s="8" t="s">
        <v>255</v>
      </c>
      <c r="J33" s="8" t="s">
        <v>237</v>
      </c>
      <c r="K33" s="8" t="s">
        <v>39</v>
      </c>
      <c r="L33" s="8" t="s">
        <v>39</v>
      </c>
      <c r="M33" s="6"/>
      <c r="N33" s="7">
        <v>46070</v>
      </c>
      <c r="O33" s="7" t="s">
        <v>39</v>
      </c>
      <c r="P33" s="7" t="s">
        <v>39</v>
      </c>
      <c r="Q33" s="6" t="s">
        <v>42</v>
      </c>
      <c r="R33" s="8" t="s">
        <v>256</v>
      </c>
      <c r="S33" t="str">
        <f>HYPERLINK("https://docs.wto.org/imrd/directdoc.asp?DDFDocuments/t/G/TBTN25/CHN2162.docx", "https://docs.wto.org/imrd/directdoc.asp?DDFDocuments/t/G/TBTN25/CHN2162.docx")</f>
        <v>https://docs.wto.org/imrd/directdoc.asp?DDFDocuments/t/G/TBTN25/CHN2162.docx</v>
      </c>
      <c r="T33" t="str">
        <f>HYPERLINK("https://docs.wto.org/imrd/directdoc.asp?DDFDocuments/u/G/TBTN25/CHN2162.docx", "https://docs.wto.org/imrd/directdoc.asp?DDFDocuments/u/G/TBTN25/CHN2162.docx")</f>
        <v>https://docs.wto.org/imrd/directdoc.asp?DDFDocuments/u/G/TBTN25/CHN2162.docx</v>
      </c>
      <c r="U33" t="str">
        <f>HYPERLINK("https://docs.wto.org/imrd/directdoc.asp?DDFDocuments/v/G/TBTN25/CHN2162.docx", "https://docs.wto.org/imrd/directdoc.asp?DDFDocuments/v/G/TBTN25/CHN2162.docx")</f>
        <v>https://docs.wto.org/imrd/directdoc.asp?DDFDocuments/v/G/TBTN25/CHN2162.docx</v>
      </c>
      <c r="V33" t="s">
        <v>44</v>
      </c>
      <c r="W33" t="s">
        <v>45</v>
      </c>
      <c r="X33" t="s">
        <v>45</v>
      </c>
      <c r="Y33" t="s">
        <v>45</v>
      </c>
      <c r="Z33" t="s">
        <v>45</v>
      </c>
      <c r="AA33" t="s">
        <v>45</v>
      </c>
      <c r="AB33" t="s">
        <v>45</v>
      </c>
      <c r="AC33" s="2" t="s">
        <v>39</v>
      </c>
      <c r="AD33" t="s">
        <v>39</v>
      </c>
      <c r="AE33" t="s">
        <v>39</v>
      </c>
      <c r="AF33" t="s">
        <v>39</v>
      </c>
      <c r="AG33" t="s">
        <v>39</v>
      </c>
      <c r="AH33" t="s">
        <v>39</v>
      </c>
      <c r="AI33" s="2" t="s">
        <v>39</v>
      </c>
    </row>
    <row r="34" spans="1:35" ht="60" x14ac:dyDescent="0.25">
      <c r="A34" s="8" t="s">
        <v>259</v>
      </c>
      <c r="B34" s="6" t="s">
        <v>218</v>
      </c>
      <c r="C34" s="7">
        <v>46010</v>
      </c>
      <c r="D34" s="9" t="str">
        <f>HYPERLINK("https://www.epingalert.org/en/Search?viewData= G/TBT/N/CHN/2169"," G/TBT/N/CHN/2169")</f>
        <v xml:space="preserve"> G/TBT/N/CHN/2169</v>
      </c>
      <c r="E34" s="8" t="s">
        <v>257</v>
      </c>
      <c r="F34" s="8" t="s">
        <v>258</v>
      </c>
      <c r="H34" s="8" t="s">
        <v>260</v>
      </c>
      <c r="I34" s="8" t="s">
        <v>261</v>
      </c>
      <c r="J34" s="8" t="s">
        <v>262</v>
      </c>
      <c r="K34" s="8" t="s">
        <v>39</v>
      </c>
      <c r="L34" s="8" t="s">
        <v>39</v>
      </c>
      <c r="M34" s="6"/>
      <c r="N34" s="7">
        <v>46070</v>
      </c>
      <c r="O34" s="7" t="s">
        <v>39</v>
      </c>
      <c r="P34" s="7" t="s">
        <v>39</v>
      </c>
      <c r="Q34" s="6" t="s">
        <v>42</v>
      </c>
      <c r="R34" s="8" t="s">
        <v>263</v>
      </c>
      <c r="S34" t="str">
        <f>HYPERLINK("https://docs.wto.org/imrd/directdoc.asp?DDFDocuments/t/G/TBTN25/CHN2169.docx", "https://docs.wto.org/imrd/directdoc.asp?DDFDocuments/t/G/TBTN25/CHN2169.docx")</f>
        <v>https://docs.wto.org/imrd/directdoc.asp?DDFDocuments/t/G/TBTN25/CHN2169.docx</v>
      </c>
      <c r="T34" t="str">
        <f>HYPERLINK("https://docs.wto.org/imrd/directdoc.asp?DDFDocuments/u/G/TBTN25/CHN2169.docx", "https://docs.wto.org/imrd/directdoc.asp?DDFDocuments/u/G/TBTN25/CHN2169.docx")</f>
        <v>https://docs.wto.org/imrd/directdoc.asp?DDFDocuments/u/G/TBTN25/CHN2169.docx</v>
      </c>
      <c r="U34" t="str">
        <f>HYPERLINK("https://docs.wto.org/imrd/directdoc.asp?DDFDocuments/v/G/TBTN25/CHN2169.docx", "https://docs.wto.org/imrd/directdoc.asp?DDFDocuments/v/G/TBTN25/CHN2169.docx")</f>
        <v>https://docs.wto.org/imrd/directdoc.asp?DDFDocuments/v/G/TBTN25/CHN2169.docx</v>
      </c>
      <c r="V34" t="s">
        <v>44</v>
      </c>
      <c r="W34" t="s">
        <v>45</v>
      </c>
      <c r="X34" t="s">
        <v>45</v>
      </c>
      <c r="Y34" t="s">
        <v>45</v>
      </c>
      <c r="Z34" t="s">
        <v>45</v>
      </c>
      <c r="AA34" t="s">
        <v>45</v>
      </c>
      <c r="AB34" t="s">
        <v>45</v>
      </c>
      <c r="AC34" s="2" t="s">
        <v>39</v>
      </c>
      <c r="AD34" t="s">
        <v>39</v>
      </c>
      <c r="AE34" t="s">
        <v>39</v>
      </c>
      <c r="AF34" t="s">
        <v>39</v>
      </c>
      <c r="AG34" t="s">
        <v>39</v>
      </c>
      <c r="AH34" t="s">
        <v>39</v>
      </c>
      <c r="AI34" s="2" t="s">
        <v>39</v>
      </c>
    </row>
    <row r="35" spans="1:35" ht="409.5" x14ac:dyDescent="0.25">
      <c r="A35" s="8" t="s">
        <v>266</v>
      </c>
      <c r="B35" s="6" t="s">
        <v>233</v>
      </c>
      <c r="C35" s="7">
        <v>46010</v>
      </c>
      <c r="D35" s="9" t="str">
        <f>HYPERLINK("https://www.epingalert.org/en/Search?viewData= G/TBT/N/KOR/1333"," G/TBT/N/KOR/1333")</f>
        <v xml:space="preserve"> G/TBT/N/KOR/1333</v>
      </c>
      <c r="E35" s="8" t="s">
        <v>264</v>
      </c>
      <c r="F35" s="8" t="s">
        <v>265</v>
      </c>
      <c r="H35" s="8" t="s">
        <v>39</v>
      </c>
      <c r="I35" s="8" t="s">
        <v>39</v>
      </c>
      <c r="J35" s="8" t="s">
        <v>267</v>
      </c>
      <c r="K35" s="8" t="s">
        <v>39</v>
      </c>
      <c r="L35" s="8" t="s">
        <v>39</v>
      </c>
      <c r="M35" s="6"/>
      <c r="N35" s="7">
        <v>46030</v>
      </c>
      <c r="O35" s="7" t="s">
        <v>39</v>
      </c>
      <c r="P35" s="7" t="s">
        <v>39</v>
      </c>
      <c r="Q35" s="6" t="s">
        <v>42</v>
      </c>
      <c r="R35" s="8" t="s">
        <v>268</v>
      </c>
      <c r="S35" t="str">
        <f>HYPERLINK("https://docs.wto.org/imrd/directdoc.asp?DDFDocuments/t/G/TBTN25/KOR1333.docx", "https://docs.wto.org/imrd/directdoc.asp?DDFDocuments/t/G/TBTN25/KOR1333.docx")</f>
        <v>https://docs.wto.org/imrd/directdoc.asp?DDFDocuments/t/G/TBTN25/KOR1333.docx</v>
      </c>
      <c r="T35" t="str">
        <f>HYPERLINK("https://docs.wto.org/imrd/directdoc.asp?DDFDocuments/u/G/TBTN25/KOR1333.docx", "https://docs.wto.org/imrd/directdoc.asp?DDFDocuments/u/G/TBTN25/KOR1333.docx")</f>
        <v>https://docs.wto.org/imrd/directdoc.asp?DDFDocuments/u/G/TBTN25/KOR1333.docx</v>
      </c>
      <c r="U35" t="str">
        <f>HYPERLINK("https://docs.wto.org/imrd/directdoc.asp?DDFDocuments/v/G/TBTN25/KOR1333.docx", "https://docs.wto.org/imrd/directdoc.asp?DDFDocuments/v/G/TBTN25/KOR1333.docx")</f>
        <v>https://docs.wto.org/imrd/directdoc.asp?DDFDocuments/v/G/TBTN25/KOR1333.docx</v>
      </c>
      <c r="V35" t="s">
        <v>44</v>
      </c>
      <c r="W35" t="s">
        <v>45</v>
      </c>
      <c r="X35" t="s">
        <v>45</v>
      </c>
      <c r="Y35" t="s">
        <v>45</v>
      </c>
      <c r="Z35" t="s">
        <v>45</v>
      </c>
      <c r="AA35" t="s">
        <v>45</v>
      </c>
      <c r="AB35" t="s">
        <v>45</v>
      </c>
      <c r="AC35" s="2" t="s">
        <v>269</v>
      </c>
      <c r="AD35" t="s">
        <v>39</v>
      </c>
      <c r="AE35" t="s">
        <v>39</v>
      </c>
      <c r="AF35" t="s">
        <v>39</v>
      </c>
      <c r="AG35" t="s">
        <v>39</v>
      </c>
      <c r="AH35" t="s">
        <v>39</v>
      </c>
      <c r="AI35" s="2" t="s">
        <v>39</v>
      </c>
    </row>
    <row r="36" spans="1:35" ht="75" x14ac:dyDescent="0.25">
      <c r="A36" s="8" t="s">
        <v>272</v>
      </c>
      <c r="B36" s="6" t="s">
        <v>218</v>
      </c>
      <c r="C36" s="7">
        <v>46010</v>
      </c>
      <c r="D36" s="9" t="str">
        <f>HYPERLINK("https://www.epingalert.org/en/Search?viewData= G/TBT/N/CHN/2161"," G/TBT/N/CHN/2161")</f>
        <v xml:space="preserve"> G/TBT/N/CHN/2161</v>
      </c>
      <c r="E36" s="8" t="s">
        <v>270</v>
      </c>
      <c r="F36" s="8" t="s">
        <v>271</v>
      </c>
      <c r="H36" s="8" t="s">
        <v>273</v>
      </c>
      <c r="I36" s="8" t="s">
        <v>274</v>
      </c>
      <c r="J36" s="8" t="s">
        <v>237</v>
      </c>
      <c r="K36" s="8" t="s">
        <v>39</v>
      </c>
      <c r="L36" s="8" t="s">
        <v>39</v>
      </c>
      <c r="M36" s="6"/>
      <c r="N36" s="7">
        <v>46070</v>
      </c>
      <c r="O36" s="7" t="s">
        <v>39</v>
      </c>
      <c r="P36" s="7" t="s">
        <v>39</v>
      </c>
      <c r="Q36" s="6" t="s">
        <v>42</v>
      </c>
      <c r="R36" s="8" t="s">
        <v>275</v>
      </c>
      <c r="S36" t="str">
        <f>HYPERLINK("https://docs.wto.org/imrd/directdoc.asp?DDFDocuments/t/G/TBTN25/CHN2161.docx", "https://docs.wto.org/imrd/directdoc.asp?DDFDocuments/t/G/TBTN25/CHN2161.docx")</f>
        <v>https://docs.wto.org/imrd/directdoc.asp?DDFDocuments/t/G/TBTN25/CHN2161.docx</v>
      </c>
      <c r="T36" t="str">
        <f>HYPERLINK("https://docs.wto.org/imrd/directdoc.asp?DDFDocuments/u/G/TBTN25/CHN2161.docx", "https://docs.wto.org/imrd/directdoc.asp?DDFDocuments/u/G/TBTN25/CHN2161.docx")</f>
        <v>https://docs.wto.org/imrd/directdoc.asp?DDFDocuments/u/G/TBTN25/CHN2161.docx</v>
      </c>
      <c r="U36" t="str">
        <f>HYPERLINK("https://docs.wto.org/imrd/directdoc.asp?DDFDocuments/v/G/TBTN25/CHN2161.docx", "https://docs.wto.org/imrd/directdoc.asp?DDFDocuments/v/G/TBTN25/CHN2161.docx")</f>
        <v>https://docs.wto.org/imrd/directdoc.asp?DDFDocuments/v/G/TBTN25/CHN2161.docx</v>
      </c>
      <c r="V36" t="s">
        <v>44</v>
      </c>
      <c r="W36" t="s">
        <v>45</v>
      </c>
      <c r="X36" t="s">
        <v>45</v>
      </c>
      <c r="Y36" t="s">
        <v>45</v>
      </c>
      <c r="Z36" t="s">
        <v>45</v>
      </c>
      <c r="AA36" t="s">
        <v>45</v>
      </c>
      <c r="AB36" t="s">
        <v>45</v>
      </c>
      <c r="AC36" s="2" t="s">
        <v>39</v>
      </c>
      <c r="AD36" t="s">
        <v>39</v>
      </c>
      <c r="AE36" t="s">
        <v>39</v>
      </c>
      <c r="AF36" t="s">
        <v>39</v>
      </c>
      <c r="AG36" t="s">
        <v>39</v>
      </c>
      <c r="AH36" t="s">
        <v>39</v>
      </c>
      <c r="AI36" s="2" t="s">
        <v>39</v>
      </c>
    </row>
    <row r="37" spans="1:35" ht="60" x14ac:dyDescent="0.25">
      <c r="A37" s="8" t="s">
        <v>228</v>
      </c>
      <c r="B37" s="6" t="s">
        <v>225</v>
      </c>
      <c r="C37" s="7">
        <v>46010</v>
      </c>
      <c r="D37" s="9" t="str">
        <f>HYPERLINK("https://www.epingalert.org/en/Search?viewData= G/TBT/N/IND/425"," G/TBT/N/IND/425")</f>
        <v xml:space="preserve"> G/TBT/N/IND/425</v>
      </c>
      <c r="E37" s="8" t="s">
        <v>276</v>
      </c>
      <c r="F37" s="8" t="s">
        <v>277</v>
      </c>
      <c r="H37" s="8" t="s">
        <v>278</v>
      </c>
      <c r="I37" s="8" t="s">
        <v>133</v>
      </c>
      <c r="J37" s="8" t="s">
        <v>40</v>
      </c>
      <c r="K37" s="8" t="s">
        <v>279</v>
      </c>
      <c r="L37" s="8" t="s">
        <v>280</v>
      </c>
      <c r="M37" s="6"/>
      <c r="N37" s="7">
        <v>46070</v>
      </c>
      <c r="O37" s="7" t="s">
        <v>39</v>
      </c>
      <c r="P37" s="7" t="s">
        <v>39</v>
      </c>
      <c r="Q37" s="6" t="s">
        <v>42</v>
      </c>
      <c r="R37" s="8" t="s">
        <v>281</v>
      </c>
      <c r="S37" t="str">
        <f>HYPERLINK("https://docs.wto.org/imrd/directdoc.asp?DDFDocuments/t/G/TBTN25/IND425.docx", "https://docs.wto.org/imrd/directdoc.asp?DDFDocuments/t/G/TBTN25/IND425.docx")</f>
        <v>https://docs.wto.org/imrd/directdoc.asp?DDFDocuments/t/G/TBTN25/IND425.docx</v>
      </c>
      <c r="T37" t="str">
        <f>HYPERLINK("https://docs.wto.org/imrd/directdoc.asp?DDFDocuments/u/G/TBTN25/IND425.docx", "https://docs.wto.org/imrd/directdoc.asp?DDFDocuments/u/G/TBTN25/IND425.docx")</f>
        <v>https://docs.wto.org/imrd/directdoc.asp?DDFDocuments/u/G/TBTN25/IND425.docx</v>
      </c>
      <c r="U37" t="str">
        <f>HYPERLINK("https://docs.wto.org/imrd/directdoc.asp?DDFDocuments/v/G/TBTN25/IND425.docx", "https://docs.wto.org/imrd/directdoc.asp?DDFDocuments/v/G/TBTN25/IND425.docx")</f>
        <v>https://docs.wto.org/imrd/directdoc.asp?DDFDocuments/v/G/TBTN25/IND425.docx</v>
      </c>
      <c r="V37" t="s">
        <v>44</v>
      </c>
      <c r="W37" t="s">
        <v>45</v>
      </c>
      <c r="X37" t="s">
        <v>45</v>
      </c>
      <c r="Y37" t="s">
        <v>45</v>
      </c>
      <c r="Z37" t="s">
        <v>45</v>
      </c>
      <c r="AA37" t="s">
        <v>45</v>
      </c>
      <c r="AB37" t="s">
        <v>45</v>
      </c>
      <c r="AC37" s="2" t="s">
        <v>39</v>
      </c>
      <c r="AD37" t="s">
        <v>39</v>
      </c>
      <c r="AE37" t="s">
        <v>39</v>
      </c>
      <c r="AF37" t="s">
        <v>39</v>
      </c>
      <c r="AG37" t="s">
        <v>39</v>
      </c>
      <c r="AH37" t="s">
        <v>39</v>
      </c>
      <c r="AI37" s="2" t="s">
        <v>39</v>
      </c>
    </row>
    <row r="38" spans="1:35" ht="45" x14ac:dyDescent="0.25">
      <c r="A38" s="8" t="s">
        <v>284</v>
      </c>
      <c r="B38" s="6" t="s">
        <v>210</v>
      </c>
      <c r="C38" s="7">
        <v>46010</v>
      </c>
      <c r="D38" s="9" t="str">
        <f>HYPERLINK("https://www.epingalert.org/en/Search?viewData= G/TBT/N/RWA/1321"," G/TBT/N/RWA/1321")</f>
        <v xml:space="preserve"> G/TBT/N/RWA/1321</v>
      </c>
      <c r="E38" s="8" t="s">
        <v>282</v>
      </c>
      <c r="F38" s="8" t="s">
        <v>283</v>
      </c>
      <c r="H38" s="8" t="s">
        <v>39</v>
      </c>
      <c r="I38" s="8" t="s">
        <v>285</v>
      </c>
      <c r="J38" s="8" t="s">
        <v>286</v>
      </c>
      <c r="K38" s="8" t="s">
        <v>39</v>
      </c>
      <c r="L38" s="8" t="s">
        <v>39</v>
      </c>
      <c r="M38" s="6"/>
      <c r="N38" s="7">
        <v>46070</v>
      </c>
      <c r="O38" s="7" t="s">
        <v>39</v>
      </c>
      <c r="P38" s="7" t="s">
        <v>39</v>
      </c>
      <c r="Q38" s="6" t="s">
        <v>42</v>
      </c>
      <c r="R38" s="8" t="s">
        <v>287</v>
      </c>
      <c r="S38" t="str">
        <f>HYPERLINK("https://docs.wto.org/imrd/directdoc.asp?DDFDocuments/t/G/TBTN25/RWA1321.docx", "https://docs.wto.org/imrd/directdoc.asp?DDFDocuments/t/G/TBTN25/RWA1321.docx")</f>
        <v>https://docs.wto.org/imrd/directdoc.asp?DDFDocuments/t/G/TBTN25/RWA1321.docx</v>
      </c>
      <c r="T38" t="str">
        <f>HYPERLINK("https://docs.wto.org/imrd/directdoc.asp?DDFDocuments/u/G/TBTN25/RWA1321.docx", "https://docs.wto.org/imrd/directdoc.asp?DDFDocuments/u/G/TBTN25/RWA1321.docx")</f>
        <v>https://docs.wto.org/imrd/directdoc.asp?DDFDocuments/u/G/TBTN25/RWA1321.docx</v>
      </c>
      <c r="U38" t="str">
        <f>HYPERLINK("https://docs.wto.org/imrd/directdoc.asp?DDFDocuments/v/G/TBTN25/RWA1321.docx", "https://docs.wto.org/imrd/directdoc.asp?DDFDocuments/v/G/TBTN25/RWA1321.docx")</f>
        <v>https://docs.wto.org/imrd/directdoc.asp?DDFDocuments/v/G/TBTN25/RWA1321.docx</v>
      </c>
      <c r="V38" t="s">
        <v>44</v>
      </c>
      <c r="W38" t="s">
        <v>45</v>
      </c>
      <c r="X38" t="s">
        <v>45</v>
      </c>
      <c r="Y38" t="s">
        <v>45</v>
      </c>
      <c r="Z38" t="s">
        <v>45</v>
      </c>
      <c r="AA38" t="s">
        <v>45</v>
      </c>
      <c r="AB38" t="s">
        <v>45</v>
      </c>
      <c r="AC38" s="2" t="s">
        <v>288</v>
      </c>
      <c r="AD38" t="s">
        <v>39</v>
      </c>
      <c r="AE38" t="s">
        <v>39</v>
      </c>
      <c r="AF38" t="s">
        <v>39</v>
      </c>
      <c r="AG38" t="s">
        <v>39</v>
      </c>
      <c r="AH38" t="s">
        <v>39</v>
      </c>
      <c r="AI38" s="2" t="s">
        <v>39</v>
      </c>
    </row>
    <row r="39" spans="1:35" ht="45" x14ac:dyDescent="0.25">
      <c r="A39" s="8" t="s">
        <v>291</v>
      </c>
      <c r="B39" s="6" t="s">
        <v>233</v>
      </c>
      <c r="C39" s="7">
        <v>46010</v>
      </c>
      <c r="D39" s="9" t="str">
        <f>HYPERLINK("https://www.epingalert.org/en/Search?viewData= G/TBT/N/KOR/1335"," G/TBT/N/KOR/1335")</f>
        <v xml:space="preserve"> G/TBT/N/KOR/1335</v>
      </c>
      <c r="E39" s="8" t="s">
        <v>289</v>
      </c>
      <c r="F39" s="8" t="s">
        <v>290</v>
      </c>
      <c r="H39" s="8" t="s">
        <v>39</v>
      </c>
      <c r="I39" s="8" t="s">
        <v>39</v>
      </c>
      <c r="J39" s="8" t="s">
        <v>92</v>
      </c>
      <c r="K39" s="8" t="s">
        <v>292</v>
      </c>
      <c r="L39" s="8" t="s">
        <v>39</v>
      </c>
      <c r="M39" s="6"/>
      <c r="N39" s="7">
        <v>46030</v>
      </c>
      <c r="O39" s="7" t="s">
        <v>39</v>
      </c>
      <c r="P39" s="7" t="s">
        <v>39</v>
      </c>
      <c r="Q39" s="6" t="s">
        <v>42</v>
      </c>
      <c r="R39" s="8" t="s">
        <v>293</v>
      </c>
      <c r="S39" t="str">
        <f>HYPERLINK("https://docs.wto.org/imrd/directdoc.asp?DDFDocuments/t/G/TBTN25/KOR1335.docx", "https://docs.wto.org/imrd/directdoc.asp?DDFDocuments/t/G/TBTN25/KOR1335.docx")</f>
        <v>https://docs.wto.org/imrd/directdoc.asp?DDFDocuments/t/G/TBTN25/KOR1335.docx</v>
      </c>
      <c r="T39" t="str">
        <f>HYPERLINK("https://docs.wto.org/imrd/directdoc.asp?DDFDocuments/u/G/TBTN25/KOR1335.docx", "https://docs.wto.org/imrd/directdoc.asp?DDFDocuments/u/G/TBTN25/KOR1335.docx")</f>
        <v>https://docs.wto.org/imrd/directdoc.asp?DDFDocuments/u/G/TBTN25/KOR1335.docx</v>
      </c>
      <c r="U39" t="str">
        <f>HYPERLINK("https://docs.wto.org/imrd/directdoc.asp?DDFDocuments/v/G/TBTN25/KOR1335.docx", "https://docs.wto.org/imrd/directdoc.asp?DDFDocuments/v/G/TBTN25/KOR1335.docx")</f>
        <v>https://docs.wto.org/imrd/directdoc.asp?DDFDocuments/v/G/TBTN25/KOR1335.docx</v>
      </c>
      <c r="V39" t="s">
        <v>44</v>
      </c>
      <c r="W39" t="s">
        <v>45</v>
      </c>
      <c r="X39" t="s">
        <v>45</v>
      </c>
      <c r="Y39" t="s">
        <v>45</v>
      </c>
      <c r="Z39" t="s">
        <v>45</v>
      </c>
      <c r="AA39" t="s">
        <v>45</v>
      </c>
      <c r="AB39" t="s">
        <v>45</v>
      </c>
      <c r="AC39" s="2" t="s">
        <v>294</v>
      </c>
      <c r="AD39" t="s">
        <v>39</v>
      </c>
      <c r="AE39" t="s">
        <v>39</v>
      </c>
      <c r="AF39" t="s">
        <v>39</v>
      </c>
      <c r="AG39" t="s">
        <v>39</v>
      </c>
      <c r="AH39" t="s">
        <v>39</v>
      </c>
      <c r="AI39" s="2" t="s">
        <v>39</v>
      </c>
    </row>
    <row r="40" spans="1:35" ht="45" x14ac:dyDescent="0.25">
      <c r="A40" s="8" t="s">
        <v>297</v>
      </c>
      <c r="B40" s="6" t="s">
        <v>218</v>
      </c>
      <c r="C40" s="7">
        <v>46010</v>
      </c>
      <c r="D40" s="9" t="str">
        <f>HYPERLINK("https://www.epingalert.org/en/Search?viewData= G/TBT/N/CHN/2164"," G/TBT/N/CHN/2164")</f>
        <v xml:space="preserve"> G/TBT/N/CHN/2164</v>
      </c>
      <c r="E40" s="8" t="s">
        <v>295</v>
      </c>
      <c r="F40" s="8" t="s">
        <v>296</v>
      </c>
      <c r="H40" s="8" t="s">
        <v>298</v>
      </c>
      <c r="I40" s="8" t="s">
        <v>299</v>
      </c>
      <c r="J40" s="8" t="s">
        <v>300</v>
      </c>
      <c r="K40" s="8" t="s">
        <v>39</v>
      </c>
      <c r="L40" s="8" t="s">
        <v>39</v>
      </c>
      <c r="M40" s="6"/>
      <c r="N40" s="7">
        <v>46070</v>
      </c>
      <c r="O40" s="7" t="s">
        <v>39</v>
      </c>
      <c r="P40" s="7" t="s">
        <v>39</v>
      </c>
      <c r="Q40" s="6" t="s">
        <v>42</v>
      </c>
      <c r="R40" s="8" t="s">
        <v>301</v>
      </c>
      <c r="S40" t="str">
        <f>HYPERLINK("https://docs.wto.org/imrd/directdoc.asp?DDFDocuments/t/G/TBTN25/CHN2164.docx", "https://docs.wto.org/imrd/directdoc.asp?DDFDocuments/t/G/TBTN25/CHN2164.docx")</f>
        <v>https://docs.wto.org/imrd/directdoc.asp?DDFDocuments/t/G/TBTN25/CHN2164.docx</v>
      </c>
      <c r="T40" t="str">
        <f>HYPERLINK("https://docs.wto.org/imrd/directdoc.asp?DDFDocuments/u/G/TBTN25/CHN2164.docx", "https://docs.wto.org/imrd/directdoc.asp?DDFDocuments/u/G/TBTN25/CHN2164.docx")</f>
        <v>https://docs.wto.org/imrd/directdoc.asp?DDFDocuments/u/G/TBTN25/CHN2164.docx</v>
      </c>
      <c r="U40" t="str">
        <f>HYPERLINK("https://docs.wto.org/imrd/directdoc.asp?DDFDocuments/v/G/TBTN25/CHN2164.docx", "https://docs.wto.org/imrd/directdoc.asp?DDFDocuments/v/G/TBTN25/CHN2164.docx")</f>
        <v>https://docs.wto.org/imrd/directdoc.asp?DDFDocuments/v/G/TBTN25/CHN2164.docx</v>
      </c>
      <c r="V40" t="s">
        <v>44</v>
      </c>
      <c r="W40" t="s">
        <v>45</v>
      </c>
      <c r="X40" t="s">
        <v>45</v>
      </c>
      <c r="Y40" t="s">
        <v>45</v>
      </c>
      <c r="Z40" t="s">
        <v>45</v>
      </c>
      <c r="AA40" t="s">
        <v>45</v>
      </c>
      <c r="AB40" t="s">
        <v>45</v>
      </c>
      <c r="AC40" s="2" t="s">
        <v>302</v>
      </c>
      <c r="AD40" t="s">
        <v>39</v>
      </c>
      <c r="AE40" t="s">
        <v>39</v>
      </c>
      <c r="AF40" t="s">
        <v>39</v>
      </c>
      <c r="AG40" t="s">
        <v>39</v>
      </c>
      <c r="AH40" t="s">
        <v>39</v>
      </c>
      <c r="AI40" s="2" t="s">
        <v>39</v>
      </c>
    </row>
    <row r="41" spans="1:35" ht="75" x14ac:dyDescent="0.25">
      <c r="A41" s="8" t="s">
        <v>305</v>
      </c>
      <c r="B41" s="6" t="s">
        <v>218</v>
      </c>
      <c r="C41" s="7">
        <v>46010</v>
      </c>
      <c r="D41" s="9" t="str">
        <f>HYPERLINK("https://www.epingalert.org/en/Search?viewData= G/TBT/N/CHN/2167"," G/TBT/N/CHN/2167")</f>
        <v xml:space="preserve"> G/TBT/N/CHN/2167</v>
      </c>
      <c r="E41" s="8" t="s">
        <v>303</v>
      </c>
      <c r="F41" s="8" t="s">
        <v>304</v>
      </c>
      <c r="H41" s="8" t="s">
        <v>306</v>
      </c>
      <c r="I41" s="8" t="s">
        <v>307</v>
      </c>
      <c r="J41" s="8" t="s">
        <v>237</v>
      </c>
      <c r="K41" s="8" t="s">
        <v>39</v>
      </c>
      <c r="L41" s="8" t="s">
        <v>39</v>
      </c>
      <c r="M41" s="6"/>
      <c r="N41" s="7">
        <v>46070</v>
      </c>
      <c r="O41" s="7" t="s">
        <v>39</v>
      </c>
      <c r="P41" s="7" t="s">
        <v>39</v>
      </c>
      <c r="Q41" s="6" t="s">
        <v>42</v>
      </c>
      <c r="R41" s="8" t="s">
        <v>308</v>
      </c>
      <c r="S41" t="str">
        <f>HYPERLINK("https://docs.wto.org/imrd/directdoc.asp?DDFDocuments/t/G/TBTN25/CHN2167.docx", "https://docs.wto.org/imrd/directdoc.asp?DDFDocuments/t/G/TBTN25/CHN2167.docx")</f>
        <v>https://docs.wto.org/imrd/directdoc.asp?DDFDocuments/t/G/TBTN25/CHN2167.docx</v>
      </c>
      <c r="T41" t="str">
        <f>HYPERLINK("https://docs.wto.org/imrd/directdoc.asp?DDFDocuments/u/G/TBTN25/CHN2167.docx", "https://docs.wto.org/imrd/directdoc.asp?DDFDocuments/u/G/TBTN25/CHN2167.docx")</f>
        <v>https://docs.wto.org/imrd/directdoc.asp?DDFDocuments/u/G/TBTN25/CHN2167.docx</v>
      </c>
      <c r="U41" t="str">
        <f>HYPERLINK("https://docs.wto.org/imrd/directdoc.asp?DDFDocuments/v/G/TBTN25/CHN2167.docx", "https://docs.wto.org/imrd/directdoc.asp?DDFDocuments/v/G/TBTN25/CHN2167.docx")</f>
        <v>https://docs.wto.org/imrd/directdoc.asp?DDFDocuments/v/G/TBTN25/CHN2167.docx</v>
      </c>
      <c r="V41" t="s">
        <v>44</v>
      </c>
      <c r="W41" t="s">
        <v>45</v>
      </c>
      <c r="X41" t="s">
        <v>45</v>
      </c>
      <c r="Y41" t="s">
        <v>45</v>
      </c>
      <c r="Z41" t="s">
        <v>45</v>
      </c>
      <c r="AA41" t="s">
        <v>45</v>
      </c>
      <c r="AB41" t="s">
        <v>45</v>
      </c>
      <c r="AC41" s="2" t="s">
        <v>39</v>
      </c>
      <c r="AD41" t="s">
        <v>39</v>
      </c>
      <c r="AE41" t="s">
        <v>39</v>
      </c>
      <c r="AF41" t="s">
        <v>39</v>
      </c>
      <c r="AG41" t="s">
        <v>39</v>
      </c>
      <c r="AH41" t="s">
        <v>39</v>
      </c>
      <c r="AI41" s="2" t="s">
        <v>39</v>
      </c>
    </row>
    <row r="42" spans="1:35" ht="45" x14ac:dyDescent="0.25">
      <c r="A42" s="8" t="s">
        <v>311</v>
      </c>
      <c r="B42" s="6" t="s">
        <v>233</v>
      </c>
      <c r="C42" s="7">
        <v>46010</v>
      </c>
      <c r="D42" s="9" t="str">
        <f>HYPERLINK("https://www.epingalert.org/en/Search?viewData= G/TBT/N/KOR/1332"," G/TBT/N/KOR/1332")</f>
        <v xml:space="preserve"> G/TBT/N/KOR/1332</v>
      </c>
      <c r="E42" s="8" t="s">
        <v>309</v>
      </c>
      <c r="F42" s="8" t="s">
        <v>310</v>
      </c>
      <c r="H42" s="8" t="s">
        <v>39</v>
      </c>
      <c r="I42" s="8" t="s">
        <v>312</v>
      </c>
      <c r="J42" s="8" t="s">
        <v>92</v>
      </c>
      <c r="K42" s="8" t="s">
        <v>39</v>
      </c>
      <c r="L42" s="8" t="s">
        <v>39</v>
      </c>
      <c r="M42" s="6"/>
      <c r="N42" s="7">
        <v>46050</v>
      </c>
      <c r="O42" s="7" t="s">
        <v>39</v>
      </c>
      <c r="P42" s="7" t="s">
        <v>39</v>
      </c>
      <c r="Q42" s="6" t="s">
        <v>42</v>
      </c>
      <c r="R42" s="8" t="s">
        <v>313</v>
      </c>
      <c r="S42" t="str">
        <f>HYPERLINK("https://docs.wto.org/imrd/directdoc.asp?DDFDocuments/t/G/TBTN25/KOR1332.docx", "https://docs.wto.org/imrd/directdoc.asp?DDFDocuments/t/G/TBTN25/KOR1332.docx")</f>
        <v>https://docs.wto.org/imrd/directdoc.asp?DDFDocuments/t/G/TBTN25/KOR1332.docx</v>
      </c>
      <c r="T42" t="str">
        <f>HYPERLINK("https://docs.wto.org/imrd/directdoc.asp?DDFDocuments/u/G/TBTN25/KOR1332.docx", "https://docs.wto.org/imrd/directdoc.asp?DDFDocuments/u/G/TBTN25/KOR1332.docx")</f>
        <v>https://docs.wto.org/imrd/directdoc.asp?DDFDocuments/u/G/TBTN25/KOR1332.docx</v>
      </c>
      <c r="U42" t="str">
        <f>HYPERLINK("https://docs.wto.org/imrd/directdoc.asp?DDFDocuments/v/G/TBTN25/KOR1332.docx", "https://docs.wto.org/imrd/directdoc.asp?DDFDocuments/v/G/TBTN25/KOR1332.docx")</f>
        <v>https://docs.wto.org/imrd/directdoc.asp?DDFDocuments/v/G/TBTN25/KOR1332.docx</v>
      </c>
      <c r="V42" t="s">
        <v>44</v>
      </c>
      <c r="W42" t="s">
        <v>45</v>
      </c>
      <c r="X42" t="s">
        <v>44</v>
      </c>
      <c r="Y42" t="s">
        <v>45</v>
      </c>
      <c r="Z42" t="s">
        <v>45</v>
      </c>
      <c r="AA42" t="s">
        <v>45</v>
      </c>
      <c r="AB42" t="s">
        <v>45</v>
      </c>
      <c r="AC42" s="2" t="s">
        <v>314</v>
      </c>
      <c r="AD42" t="s">
        <v>39</v>
      </c>
      <c r="AE42" t="s">
        <v>39</v>
      </c>
      <c r="AF42" t="s">
        <v>39</v>
      </c>
      <c r="AG42" t="s">
        <v>39</v>
      </c>
      <c r="AH42" t="s">
        <v>39</v>
      </c>
      <c r="AI42" s="2" t="s">
        <v>39</v>
      </c>
    </row>
    <row r="43" spans="1:35" ht="315" x14ac:dyDescent="0.25">
      <c r="A43" s="8" t="s">
        <v>113</v>
      </c>
      <c r="B43" s="6" t="s">
        <v>210</v>
      </c>
      <c r="C43" s="7">
        <v>46010</v>
      </c>
      <c r="D43" s="9" t="str">
        <f>HYPERLINK("https://www.epingalert.org/en/Search?viewData= G/TBT/N/RWA/1323"," G/TBT/N/RWA/1323")</f>
        <v xml:space="preserve"> G/TBT/N/RWA/1323</v>
      </c>
      <c r="E43" s="8" t="s">
        <v>315</v>
      </c>
      <c r="F43" s="8" t="s">
        <v>316</v>
      </c>
      <c r="H43" s="8" t="s">
        <v>39</v>
      </c>
      <c r="I43" s="8" t="s">
        <v>114</v>
      </c>
      <c r="J43" s="8" t="s">
        <v>215</v>
      </c>
      <c r="K43" s="8" t="s">
        <v>39</v>
      </c>
      <c r="L43" s="8" t="s">
        <v>115</v>
      </c>
      <c r="M43" s="6"/>
      <c r="N43" s="7">
        <v>46070</v>
      </c>
      <c r="O43" s="7" t="s">
        <v>39</v>
      </c>
      <c r="P43" s="7" t="s">
        <v>39</v>
      </c>
      <c r="Q43" s="6" t="s">
        <v>42</v>
      </c>
      <c r="R43" s="8" t="s">
        <v>317</v>
      </c>
      <c r="S43" t="str">
        <f>HYPERLINK("https://docs.wto.org/imrd/directdoc.asp?DDFDocuments/t/G/TBTN25/RWA1323.docx", "https://docs.wto.org/imrd/directdoc.asp?DDFDocuments/t/G/TBTN25/RWA1323.docx")</f>
        <v>https://docs.wto.org/imrd/directdoc.asp?DDFDocuments/t/G/TBTN25/RWA1323.docx</v>
      </c>
      <c r="T43" t="str">
        <f>HYPERLINK("https://docs.wto.org/imrd/directdoc.asp?DDFDocuments/u/G/TBTN25/RWA1323.docx", "https://docs.wto.org/imrd/directdoc.asp?DDFDocuments/u/G/TBTN25/RWA1323.docx")</f>
        <v>https://docs.wto.org/imrd/directdoc.asp?DDFDocuments/u/G/TBTN25/RWA1323.docx</v>
      </c>
      <c r="U43" t="str">
        <f>HYPERLINK("https://docs.wto.org/imrd/directdoc.asp?DDFDocuments/v/G/TBTN25/RWA1323.docx", "https://docs.wto.org/imrd/directdoc.asp?DDFDocuments/v/G/TBTN25/RWA1323.docx")</f>
        <v>https://docs.wto.org/imrd/directdoc.asp?DDFDocuments/v/G/TBTN25/RWA1323.docx</v>
      </c>
      <c r="V43" t="s">
        <v>44</v>
      </c>
      <c r="W43" t="s">
        <v>45</v>
      </c>
      <c r="X43" t="s">
        <v>45</v>
      </c>
      <c r="Y43" t="s">
        <v>45</v>
      </c>
      <c r="Z43" t="s">
        <v>45</v>
      </c>
      <c r="AA43" t="s">
        <v>45</v>
      </c>
      <c r="AB43" t="s">
        <v>45</v>
      </c>
      <c r="AC43" s="2" t="s">
        <v>250</v>
      </c>
      <c r="AD43" t="s">
        <v>39</v>
      </c>
      <c r="AE43" t="s">
        <v>39</v>
      </c>
      <c r="AF43" t="s">
        <v>39</v>
      </c>
      <c r="AG43" t="s">
        <v>39</v>
      </c>
      <c r="AH43" t="s">
        <v>39</v>
      </c>
      <c r="AI43" s="2" t="s">
        <v>39</v>
      </c>
    </row>
    <row r="44" spans="1:35" ht="409.5" x14ac:dyDescent="0.25">
      <c r="A44" s="8" t="s">
        <v>320</v>
      </c>
      <c r="B44" s="6" t="s">
        <v>78</v>
      </c>
      <c r="C44" s="7">
        <v>46010</v>
      </c>
      <c r="D44" s="9" t="str">
        <f>HYPERLINK("https://www.epingalert.org/en/Search?viewData= G/TBT/N/CZE/262"," G/TBT/N/CZE/262")</f>
        <v xml:space="preserve"> G/TBT/N/CZE/262</v>
      </c>
      <c r="E44" s="8" t="s">
        <v>318</v>
      </c>
      <c r="F44" s="8" t="s">
        <v>319</v>
      </c>
      <c r="H44" s="8" t="s">
        <v>39</v>
      </c>
      <c r="I44" s="8" t="s">
        <v>321</v>
      </c>
      <c r="J44" s="8" t="s">
        <v>322</v>
      </c>
      <c r="K44" s="8" t="s">
        <v>323</v>
      </c>
      <c r="L44" s="8" t="s">
        <v>39</v>
      </c>
      <c r="M44" s="6"/>
      <c r="N44" s="7">
        <v>46073</v>
      </c>
      <c r="O44" s="7">
        <v>46096</v>
      </c>
      <c r="P44" s="7">
        <v>46113</v>
      </c>
      <c r="Q44" s="6" t="s">
        <v>42</v>
      </c>
      <c r="R44" s="8" t="s">
        <v>324</v>
      </c>
      <c r="S44" t="str">
        <f>HYPERLINK("https://docs.wto.org/imrd/directdoc.asp?DDFDocuments/t/G/TBTN25/CZE262.docx", "https://docs.wto.org/imrd/directdoc.asp?DDFDocuments/t/G/TBTN25/CZE262.docx")</f>
        <v>https://docs.wto.org/imrd/directdoc.asp?DDFDocuments/t/G/TBTN25/CZE262.docx</v>
      </c>
      <c r="T44" t="str">
        <f>HYPERLINK("https://docs.wto.org/imrd/directdoc.asp?DDFDocuments/u/G/TBTN25/CZE262.docx", "https://docs.wto.org/imrd/directdoc.asp?DDFDocuments/u/G/TBTN25/CZE262.docx")</f>
        <v>https://docs.wto.org/imrd/directdoc.asp?DDFDocuments/u/G/TBTN25/CZE262.docx</v>
      </c>
      <c r="U44" t="str">
        <f>HYPERLINK("https://docs.wto.org/imrd/directdoc.asp?DDFDocuments/v/G/TBTN25/CZE262.docx", "https://docs.wto.org/imrd/directdoc.asp?DDFDocuments/v/G/TBTN25/CZE262.docx")</f>
        <v>https://docs.wto.org/imrd/directdoc.asp?DDFDocuments/v/G/TBTN25/CZE262.docx</v>
      </c>
      <c r="V44" t="s">
        <v>44</v>
      </c>
      <c r="W44" t="s">
        <v>45</v>
      </c>
      <c r="X44" t="s">
        <v>45</v>
      </c>
      <c r="Y44" t="s">
        <v>45</v>
      </c>
      <c r="Z44" t="s">
        <v>45</v>
      </c>
      <c r="AA44" t="s">
        <v>45</v>
      </c>
      <c r="AB44" t="s">
        <v>45</v>
      </c>
      <c r="AC44" s="2" t="s">
        <v>325</v>
      </c>
      <c r="AD44" t="s">
        <v>39</v>
      </c>
      <c r="AE44" t="s">
        <v>39</v>
      </c>
      <c r="AF44" t="s">
        <v>39</v>
      </c>
      <c r="AG44" t="s">
        <v>39</v>
      </c>
      <c r="AH44" t="s">
        <v>39</v>
      </c>
      <c r="AI44" s="2" t="s">
        <v>39</v>
      </c>
    </row>
    <row r="45" spans="1:35" ht="150" x14ac:dyDescent="0.25">
      <c r="A45" s="8" t="s">
        <v>328</v>
      </c>
      <c r="B45" s="6" t="s">
        <v>218</v>
      </c>
      <c r="C45" s="7">
        <v>46010</v>
      </c>
      <c r="D45" s="9" t="str">
        <f>HYPERLINK("https://www.epingalert.org/en/Search?viewData= G/TBT/N/CHN/2163"," G/TBT/N/CHN/2163")</f>
        <v xml:space="preserve"> G/TBT/N/CHN/2163</v>
      </c>
      <c r="E45" s="8" t="s">
        <v>326</v>
      </c>
      <c r="F45" s="8" t="s">
        <v>327</v>
      </c>
      <c r="H45" s="8" t="s">
        <v>329</v>
      </c>
      <c r="I45" s="8" t="s">
        <v>330</v>
      </c>
      <c r="J45" s="8" t="s">
        <v>92</v>
      </c>
      <c r="K45" s="8" t="s">
        <v>39</v>
      </c>
      <c r="L45" s="8" t="s">
        <v>39</v>
      </c>
      <c r="M45" s="6"/>
      <c r="N45" s="7">
        <v>46070</v>
      </c>
      <c r="O45" s="7" t="s">
        <v>39</v>
      </c>
      <c r="P45" s="7" t="s">
        <v>39</v>
      </c>
      <c r="Q45" s="6" t="s">
        <v>42</v>
      </c>
      <c r="R45" s="8" t="s">
        <v>331</v>
      </c>
      <c r="S45" t="str">
        <f>HYPERLINK("https://docs.wto.org/imrd/directdoc.asp?DDFDocuments/t/G/TBTN25/CHN2163.docx", "https://docs.wto.org/imrd/directdoc.asp?DDFDocuments/t/G/TBTN25/CHN2163.docx")</f>
        <v>https://docs.wto.org/imrd/directdoc.asp?DDFDocuments/t/G/TBTN25/CHN2163.docx</v>
      </c>
      <c r="T45" t="str">
        <f>HYPERLINK("https://docs.wto.org/imrd/directdoc.asp?DDFDocuments/u/G/TBTN25/CHN2163.docx", "https://docs.wto.org/imrd/directdoc.asp?DDFDocuments/u/G/TBTN25/CHN2163.docx")</f>
        <v>https://docs.wto.org/imrd/directdoc.asp?DDFDocuments/u/G/TBTN25/CHN2163.docx</v>
      </c>
      <c r="U45" t="str">
        <f>HYPERLINK("https://docs.wto.org/imrd/directdoc.asp?DDFDocuments/v/G/TBTN25/CHN2163.docx", "https://docs.wto.org/imrd/directdoc.asp?DDFDocuments/v/G/TBTN25/CHN2163.docx")</f>
        <v>https://docs.wto.org/imrd/directdoc.asp?DDFDocuments/v/G/TBTN25/CHN2163.docx</v>
      </c>
      <c r="V45" t="s">
        <v>44</v>
      </c>
      <c r="W45" t="s">
        <v>45</v>
      </c>
      <c r="X45" t="s">
        <v>45</v>
      </c>
      <c r="Y45" t="s">
        <v>45</v>
      </c>
      <c r="Z45" t="s">
        <v>45</v>
      </c>
      <c r="AA45" t="s">
        <v>45</v>
      </c>
      <c r="AB45" t="s">
        <v>45</v>
      </c>
      <c r="AC45" s="2" t="s">
        <v>332</v>
      </c>
      <c r="AD45" t="s">
        <v>39</v>
      </c>
      <c r="AE45" t="s">
        <v>39</v>
      </c>
      <c r="AF45" t="s">
        <v>39</v>
      </c>
      <c r="AG45" t="s">
        <v>39</v>
      </c>
      <c r="AH45" t="s">
        <v>39</v>
      </c>
      <c r="AI45" s="2" t="s">
        <v>39</v>
      </c>
    </row>
    <row r="46" spans="1:35" ht="375" x14ac:dyDescent="0.25">
      <c r="A46" s="8" t="s">
        <v>335</v>
      </c>
      <c r="B46" s="6" t="s">
        <v>210</v>
      </c>
      <c r="C46" s="7">
        <v>46010</v>
      </c>
      <c r="D46" s="9" t="str">
        <f>HYPERLINK("https://www.epingalert.org/en/Search?viewData= G/TBT/N/RWA/1320"," G/TBT/N/RWA/1320")</f>
        <v xml:space="preserve"> G/TBT/N/RWA/1320</v>
      </c>
      <c r="E46" s="8" t="s">
        <v>333</v>
      </c>
      <c r="F46" s="8" t="s">
        <v>334</v>
      </c>
      <c r="H46" s="8" t="s">
        <v>39</v>
      </c>
      <c r="I46" s="8" t="s">
        <v>336</v>
      </c>
      <c r="J46" s="8" t="s">
        <v>215</v>
      </c>
      <c r="K46" s="8" t="s">
        <v>39</v>
      </c>
      <c r="L46" s="8" t="s">
        <v>115</v>
      </c>
      <c r="M46" s="6"/>
      <c r="N46" s="7">
        <v>46070</v>
      </c>
      <c r="O46" s="7" t="s">
        <v>39</v>
      </c>
      <c r="P46" s="7" t="s">
        <v>39</v>
      </c>
      <c r="Q46" s="6" t="s">
        <v>42</v>
      </c>
      <c r="R46" s="8" t="s">
        <v>337</v>
      </c>
      <c r="S46" t="str">
        <f>HYPERLINK("https://docs.wto.org/imrd/directdoc.asp?DDFDocuments/t/G/TBTN25/RWA1320.docx", "https://docs.wto.org/imrd/directdoc.asp?DDFDocuments/t/G/TBTN25/RWA1320.docx")</f>
        <v>https://docs.wto.org/imrd/directdoc.asp?DDFDocuments/t/G/TBTN25/RWA1320.docx</v>
      </c>
      <c r="T46" t="str">
        <f>HYPERLINK("https://docs.wto.org/imrd/directdoc.asp?DDFDocuments/u/G/TBTN25/RWA1320.docx", "https://docs.wto.org/imrd/directdoc.asp?DDFDocuments/u/G/TBTN25/RWA1320.docx")</f>
        <v>https://docs.wto.org/imrd/directdoc.asp?DDFDocuments/u/G/TBTN25/RWA1320.docx</v>
      </c>
      <c r="U46" t="str">
        <f>HYPERLINK("https://docs.wto.org/imrd/directdoc.asp?DDFDocuments/v/G/TBTN25/RWA1320.docx", "https://docs.wto.org/imrd/directdoc.asp?DDFDocuments/v/G/TBTN25/RWA1320.docx")</f>
        <v>https://docs.wto.org/imrd/directdoc.asp?DDFDocuments/v/G/TBTN25/RWA1320.docx</v>
      </c>
      <c r="V46" t="s">
        <v>44</v>
      </c>
      <c r="W46" t="s">
        <v>45</v>
      </c>
      <c r="X46" t="s">
        <v>45</v>
      </c>
      <c r="Y46" t="s">
        <v>45</v>
      </c>
      <c r="Z46" t="s">
        <v>45</v>
      </c>
      <c r="AA46" t="s">
        <v>45</v>
      </c>
      <c r="AB46" t="s">
        <v>45</v>
      </c>
      <c r="AC46" s="2" t="s">
        <v>338</v>
      </c>
      <c r="AD46" t="s">
        <v>39</v>
      </c>
      <c r="AE46" t="s">
        <v>39</v>
      </c>
      <c r="AF46" t="s">
        <v>39</v>
      </c>
      <c r="AG46" t="s">
        <v>39</v>
      </c>
      <c r="AH46" t="s">
        <v>39</v>
      </c>
      <c r="AI46" s="2" t="s">
        <v>39</v>
      </c>
    </row>
    <row r="47" spans="1:35" ht="45" x14ac:dyDescent="0.25">
      <c r="A47" s="8" t="s">
        <v>341</v>
      </c>
      <c r="B47" s="6" t="s">
        <v>210</v>
      </c>
      <c r="C47" s="7">
        <v>46010</v>
      </c>
      <c r="D47" s="9" t="str">
        <f>HYPERLINK("https://www.epingalert.org/en/Search?viewData= G/TBT/N/RWA/1325"," G/TBT/N/RWA/1325")</f>
        <v xml:space="preserve"> G/TBT/N/RWA/1325</v>
      </c>
      <c r="E47" s="8" t="s">
        <v>339</v>
      </c>
      <c r="F47" s="8" t="s">
        <v>340</v>
      </c>
      <c r="H47" s="8" t="s">
        <v>39</v>
      </c>
      <c r="I47" s="8" t="s">
        <v>342</v>
      </c>
      <c r="J47" s="8" t="s">
        <v>215</v>
      </c>
      <c r="K47" s="8" t="s">
        <v>39</v>
      </c>
      <c r="L47" s="8" t="s">
        <v>115</v>
      </c>
      <c r="M47" s="6"/>
      <c r="N47" s="7">
        <v>46070</v>
      </c>
      <c r="O47" s="7" t="s">
        <v>39</v>
      </c>
      <c r="P47" s="7" t="s">
        <v>39</v>
      </c>
      <c r="Q47" s="6" t="s">
        <v>42</v>
      </c>
      <c r="R47" s="8" t="s">
        <v>343</v>
      </c>
      <c r="S47" t="str">
        <f>HYPERLINK("https://docs.wto.org/imrd/directdoc.asp?DDFDocuments/t/G/TBTN25/RWA1325.docx", "https://docs.wto.org/imrd/directdoc.asp?DDFDocuments/t/G/TBTN25/RWA1325.docx")</f>
        <v>https://docs.wto.org/imrd/directdoc.asp?DDFDocuments/t/G/TBTN25/RWA1325.docx</v>
      </c>
      <c r="T47" t="str">
        <f>HYPERLINK("https://docs.wto.org/imrd/directdoc.asp?DDFDocuments/u/G/TBTN25/RWA1325.docx", "https://docs.wto.org/imrd/directdoc.asp?DDFDocuments/u/G/TBTN25/RWA1325.docx")</f>
        <v>https://docs.wto.org/imrd/directdoc.asp?DDFDocuments/u/G/TBTN25/RWA1325.docx</v>
      </c>
      <c r="U47" t="str">
        <f>HYPERLINK("https://docs.wto.org/imrd/directdoc.asp?DDFDocuments/v/G/TBTN25/RWA1325.docx", "https://docs.wto.org/imrd/directdoc.asp?DDFDocuments/v/G/TBTN25/RWA1325.docx")</f>
        <v>https://docs.wto.org/imrd/directdoc.asp?DDFDocuments/v/G/TBTN25/RWA1325.docx</v>
      </c>
      <c r="V47" t="s">
        <v>44</v>
      </c>
      <c r="W47" t="s">
        <v>45</v>
      </c>
      <c r="X47" t="s">
        <v>45</v>
      </c>
      <c r="Y47" t="s">
        <v>45</v>
      </c>
      <c r="Z47" t="s">
        <v>45</v>
      </c>
      <c r="AA47" t="s">
        <v>45</v>
      </c>
      <c r="AB47" t="s">
        <v>45</v>
      </c>
      <c r="AC47" s="2" t="s">
        <v>39</v>
      </c>
      <c r="AD47" t="s">
        <v>39</v>
      </c>
      <c r="AE47" t="s">
        <v>39</v>
      </c>
      <c r="AF47" t="s">
        <v>39</v>
      </c>
      <c r="AG47" t="s">
        <v>39</v>
      </c>
      <c r="AH47" t="s">
        <v>39</v>
      </c>
      <c r="AI47" s="2" t="s">
        <v>39</v>
      </c>
    </row>
    <row r="48" spans="1:35" ht="210" x14ac:dyDescent="0.25">
      <c r="A48" s="8" t="s">
        <v>346</v>
      </c>
      <c r="B48" s="6" t="s">
        <v>218</v>
      </c>
      <c r="C48" s="7">
        <v>46010</v>
      </c>
      <c r="D48" s="9" t="str">
        <f>HYPERLINK("https://www.epingalert.org/en/Search?viewData= G/TBT/N/CHN/2165"," G/TBT/N/CHN/2165")</f>
        <v xml:space="preserve"> G/TBT/N/CHN/2165</v>
      </c>
      <c r="E48" s="8" t="s">
        <v>344</v>
      </c>
      <c r="F48" s="8" t="s">
        <v>345</v>
      </c>
      <c r="H48" s="8" t="s">
        <v>347</v>
      </c>
      <c r="I48" s="8" t="s">
        <v>348</v>
      </c>
      <c r="J48" s="8" t="s">
        <v>349</v>
      </c>
      <c r="K48" s="8" t="s">
        <v>39</v>
      </c>
      <c r="L48" s="8" t="s">
        <v>39</v>
      </c>
      <c r="M48" s="6"/>
      <c r="N48" s="7">
        <v>46070</v>
      </c>
      <c r="O48" s="7" t="s">
        <v>39</v>
      </c>
      <c r="P48" s="7" t="s">
        <v>39</v>
      </c>
      <c r="Q48" s="6" t="s">
        <v>42</v>
      </c>
      <c r="R48" s="8" t="s">
        <v>350</v>
      </c>
      <c r="S48" t="str">
        <f>HYPERLINK("https://docs.wto.org/imrd/directdoc.asp?DDFDocuments/t/G/TBTN25/CHN2165.docx", "https://docs.wto.org/imrd/directdoc.asp?DDFDocuments/t/G/TBTN25/CHN2165.docx")</f>
        <v>https://docs.wto.org/imrd/directdoc.asp?DDFDocuments/t/G/TBTN25/CHN2165.docx</v>
      </c>
      <c r="T48" t="str">
        <f>HYPERLINK("https://docs.wto.org/imrd/directdoc.asp?DDFDocuments/u/G/TBTN25/CHN2165.docx", "https://docs.wto.org/imrd/directdoc.asp?DDFDocuments/u/G/TBTN25/CHN2165.docx")</f>
        <v>https://docs.wto.org/imrd/directdoc.asp?DDFDocuments/u/G/TBTN25/CHN2165.docx</v>
      </c>
      <c r="U48" t="str">
        <f>HYPERLINK("https://docs.wto.org/imrd/directdoc.asp?DDFDocuments/v/G/TBTN25/CHN2165.docx", "https://docs.wto.org/imrd/directdoc.asp?DDFDocuments/v/G/TBTN25/CHN2165.docx")</f>
        <v>https://docs.wto.org/imrd/directdoc.asp?DDFDocuments/v/G/TBTN25/CHN2165.docx</v>
      </c>
      <c r="V48" t="s">
        <v>44</v>
      </c>
      <c r="W48" t="s">
        <v>45</v>
      </c>
      <c r="X48" t="s">
        <v>45</v>
      </c>
      <c r="Y48" t="s">
        <v>45</v>
      </c>
      <c r="Z48" t="s">
        <v>45</v>
      </c>
      <c r="AA48" t="s">
        <v>45</v>
      </c>
      <c r="AB48" t="s">
        <v>45</v>
      </c>
      <c r="AC48" s="2" t="s">
        <v>39</v>
      </c>
      <c r="AD48" t="s">
        <v>39</v>
      </c>
      <c r="AE48" t="s">
        <v>39</v>
      </c>
      <c r="AF48" t="s">
        <v>39</v>
      </c>
      <c r="AG48" t="s">
        <v>39</v>
      </c>
      <c r="AH48" t="s">
        <v>39</v>
      </c>
      <c r="AI48" s="2" t="s">
        <v>39</v>
      </c>
    </row>
    <row r="49" spans="1:35" ht="75" x14ac:dyDescent="0.25">
      <c r="A49" s="8" t="s">
        <v>305</v>
      </c>
      <c r="B49" s="6" t="s">
        <v>218</v>
      </c>
      <c r="C49" s="7">
        <v>46010</v>
      </c>
      <c r="D49" s="9" t="str">
        <f>HYPERLINK("https://www.epingalert.org/en/Search?viewData= G/TBT/N/CHN/2166"," G/TBT/N/CHN/2166")</f>
        <v xml:space="preserve"> G/TBT/N/CHN/2166</v>
      </c>
      <c r="E49" s="8" t="s">
        <v>351</v>
      </c>
      <c r="F49" s="8" t="s">
        <v>352</v>
      </c>
      <c r="H49" s="8" t="s">
        <v>306</v>
      </c>
      <c r="I49" s="8" t="s">
        <v>307</v>
      </c>
      <c r="J49" s="8" t="s">
        <v>83</v>
      </c>
      <c r="K49" s="8" t="s">
        <v>39</v>
      </c>
      <c r="L49" s="8" t="s">
        <v>39</v>
      </c>
      <c r="M49" s="6"/>
      <c r="N49" s="7">
        <v>46070</v>
      </c>
      <c r="O49" s="7" t="s">
        <v>39</v>
      </c>
      <c r="P49" s="7" t="s">
        <v>39</v>
      </c>
      <c r="Q49" s="6" t="s">
        <v>42</v>
      </c>
      <c r="R49" s="8" t="s">
        <v>353</v>
      </c>
      <c r="S49" t="str">
        <f>HYPERLINK("https://docs.wto.org/imrd/directdoc.asp?DDFDocuments/t/G/TBTN25/CHN2166.docx", "https://docs.wto.org/imrd/directdoc.asp?DDFDocuments/t/G/TBTN25/CHN2166.docx")</f>
        <v>https://docs.wto.org/imrd/directdoc.asp?DDFDocuments/t/G/TBTN25/CHN2166.docx</v>
      </c>
      <c r="T49" t="str">
        <f>HYPERLINK("https://docs.wto.org/imrd/directdoc.asp?DDFDocuments/u/G/TBTN25/CHN2166.docx", "https://docs.wto.org/imrd/directdoc.asp?DDFDocuments/u/G/TBTN25/CHN2166.docx")</f>
        <v>https://docs.wto.org/imrd/directdoc.asp?DDFDocuments/u/G/TBTN25/CHN2166.docx</v>
      </c>
      <c r="U49" t="str">
        <f>HYPERLINK("https://docs.wto.org/imrd/directdoc.asp?DDFDocuments/v/G/TBTN25/CHN2166.docx", "https://docs.wto.org/imrd/directdoc.asp?DDFDocuments/v/G/TBTN25/CHN2166.docx")</f>
        <v>https://docs.wto.org/imrd/directdoc.asp?DDFDocuments/v/G/TBTN25/CHN2166.docx</v>
      </c>
      <c r="V49" t="s">
        <v>44</v>
      </c>
      <c r="W49" t="s">
        <v>45</v>
      </c>
      <c r="X49" t="s">
        <v>45</v>
      </c>
      <c r="Y49" t="s">
        <v>45</v>
      </c>
      <c r="Z49" t="s">
        <v>45</v>
      </c>
      <c r="AA49" t="s">
        <v>45</v>
      </c>
      <c r="AB49" t="s">
        <v>45</v>
      </c>
      <c r="AC49" s="2" t="s">
        <v>39</v>
      </c>
      <c r="AD49" t="s">
        <v>39</v>
      </c>
      <c r="AE49" t="s">
        <v>39</v>
      </c>
      <c r="AF49" t="s">
        <v>39</v>
      </c>
      <c r="AG49" t="s">
        <v>39</v>
      </c>
      <c r="AH49" t="s">
        <v>39</v>
      </c>
      <c r="AI49" s="2" t="s">
        <v>39</v>
      </c>
    </row>
    <row r="50" spans="1:35" ht="45" x14ac:dyDescent="0.25">
      <c r="A50" s="8" t="s">
        <v>113</v>
      </c>
      <c r="B50" s="6" t="s">
        <v>210</v>
      </c>
      <c r="C50" s="7">
        <v>46010</v>
      </c>
      <c r="D50" s="9" t="str">
        <f>HYPERLINK("https://www.epingalert.org/en/Search?viewData= G/TBT/N/RWA/1326"," G/TBT/N/RWA/1326")</f>
        <v xml:space="preserve"> G/TBT/N/RWA/1326</v>
      </c>
      <c r="E50" s="8" t="s">
        <v>354</v>
      </c>
      <c r="F50" s="8" t="s">
        <v>355</v>
      </c>
      <c r="H50" s="8" t="s">
        <v>356</v>
      </c>
      <c r="I50" s="8" t="s">
        <v>114</v>
      </c>
      <c r="J50" s="8" t="s">
        <v>215</v>
      </c>
      <c r="K50" s="8" t="s">
        <v>39</v>
      </c>
      <c r="L50" s="8" t="s">
        <v>115</v>
      </c>
      <c r="M50" s="6"/>
      <c r="N50" s="7">
        <v>46070</v>
      </c>
      <c r="O50" s="7" t="s">
        <v>39</v>
      </c>
      <c r="P50" s="7" t="s">
        <v>39</v>
      </c>
      <c r="Q50" s="6" t="s">
        <v>42</v>
      </c>
      <c r="R50" s="8" t="s">
        <v>357</v>
      </c>
      <c r="S50" t="str">
        <f>HYPERLINK("https://docs.wto.org/imrd/directdoc.asp?DDFDocuments/t/G/TBTN25/RWA1326.docx", "https://docs.wto.org/imrd/directdoc.asp?DDFDocuments/t/G/TBTN25/RWA1326.docx")</f>
        <v>https://docs.wto.org/imrd/directdoc.asp?DDFDocuments/t/G/TBTN25/RWA1326.docx</v>
      </c>
      <c r="T50" t="str">
        <f>HYPERLINK("https://docs.wto.org/imrd/directdoc.asp?DDFDocuments/u/G/TBTN25/RWA1326.docx", "https://docs.wto.org/imrd/directdoc.asp?DDFDocuments/u/G/TBTN25/RWA1326.docx")</f>
        <v>https://docs.wto.org/imrd/directdoc.asp?DDFDocuments/u/G/TBTN25/RWA1326.docx</v>
      </c>
      <c r="U50" t="str">
        <f>HYPERLINK("https://docs.wto.org/imrd/directdoc.asp?DDFDocuments/v/G/TBTN25/RWA1326.docx", "https://docs.wto.org/imrd/directdoc.asp?DDFDocuments/v/G/TBTN25/RWA1326.docx")</f>
        <v>https://docs.wto.org/imrd/directdoc.asp?DDFDocuments/v/G/TBTN25/RWA1326.docx</v>
      </c>
      <c r="V50" t="s">
        <v>44</v>
      </c>
      <c r="W50" t="s">
        <v>45</v>
      </c>
      <c r="X50" t="s">
        <v>45</v>
      </c>
      <c r="Y50" t="s">
        <v>45</v>
      </c>
      <c r="Z50" t="s">
        <v>45</v>
      </c>
      <c r="AA50" t="s">
        <v>45</v>
      </c>
      <c r="AB50" t="s">
        <v>45</v>
      </c>
      <c r="AC50" s="2" t="s">
        <v>358</v>
      </c>
      <c r="AD50" t="s">
        <v>39</v>
      </c>
      <c r="AE50" t="s">
        <v>39</v>
      </c>
      <c r="AF50" t="s">
        <v>39</v>
      </c>
      <c r="AG50" t="s">
        <v>39</v>
      </c>
      <c r="AH50" t="s">
        <v>39</v>
      </c>
      <c r="AI50" s="2" t="s">
        <v>39</v>
      </c>
    </row>
    <row r="51" spans="1:35" ht="75" x14ac:dyDescent="0.25">
      <c r="A51" s="8" t="s">
        <v>362</v>
      </c>
      <c r="B51" s="6" t="s">
        <v>359</v>
      </c>
      <c r="C51" s="7">
        <v>46009</v>
      </c>
      <c r="D51" s="9" t="str">
        <f>HYPERLINK("https://www.epingalert.org/en/Search?viewData= G/TBT/N/CHL/766"," G/TBT/N/CHL/766")</f>
        <v xml:space="preserve"> G/TBT/N/CHL/766</v>
      </c>
      <c r="E51" s="8" t="s">
        <v>360</v>
      </c>
      <c r="F51" s="8" t="s">
        <v>361</v>
      </c>
      <c r="H51" s="8" t="s">
        <v>39</v>
      </c>
      <c r="I51" s="8" t="s">
        <v>114</v>
      </c>
      <c r="J51" s="8" t="s">
        <v>92</v>
      </c>
      <c r="K51" s="8" t="s">
        <v>39</v>
      </c>
      <c r="L51" s="8" t="s">
        <v>115</v>
      </c>
      <c r="M51" s="6"/>
      <c r="N51" s="7">
        <v>46069</v>
      </c>
      <c r="O51" s="7" t="s">
        <v>39</v>
      </c>
      <c r="P51" s="7" t="s">
        <v>39</v>
      </c>
      <c r="Q51" s="6" t="s">
        <v>42</v>
      </c>
      <c r="R51" s="8" t="s">
        <v>363</v>
      </c>
      <c r="S51" t="str">
        <f>HYPERLINK("https://docs.wto.org/imrd/directdoc.asp?DDFDocuments/t/G/TBTN25/CHL766.docx", "https://docs.wto.org/imrd/directdoc.asp?DDFDocuments/t/G/TBTN25/CHL766.docx")</f>
        <v>https://docs.wto.org/imrd/directdoc.asp?DDFDocuments/t/G/TBTN25/CHL766.docx</v>
      </c>
      <c r="T51" t="str">
        <f>HYPERLINK("https://docs.wto.org/imrd/directdoc.asp?DDFDocuments/u/G/TBTN25/CHL766.docx", "https://docs.wto.org/imrd/directdoc.asp?DDFDocuments/u/G/TBTN25/CHL766.docx")</f>
        <v>https://docs.wto.org/imrd/directdoc.asp?DDFDocuments/u/G/TBTN25/CHL766.docx</v>
      </c>
      <c r="U51" t="str">
        <f>HYPERLINK("https://docs.wto.org/imrd/directdoc.asp?DDFDocuments/v/G/TBTN25/CHL766.docx", "https://docs.wto.org/imrd/directdoc.asp?DDFDocuments/v/G/TBTN25/CHL766.docx")</f>
        <v>https://docs.wto.org/imrd/directdoc.asp?DDFDocuments/v/G/TBTN25/CHL766.docx</v>
      </c>
      <c r="V51" t="s">
        <v>44</v>
      </c>
      <c r="W51" t="s">
        <v>45</v>
      </c>
      <c r="X51" t="s">
        <v>45</v>
      </c>
      <c r="Y51" t="s">
        <v>45</v>
      </c>
      <c r="Z51" t="s">
        <v>45</v>
      </c>
      <c r="AA51" t="s">
        <v>45</v>
      </c>
      <c r="AB51" t="s">
        <v>45</v>
      </c>
      <c r="AC51" s="2" t="s">
        <v>364</v>
      </c>
      <c r="AD51" t="s">
        <v>39</v>
      </c>
      <c r="AE51" t="s">
        <v>39</v>
      </c>
      <c r="AF51" t="s">
        <v>39</v>
      </c>
      <c r="AG51" t="s">
        <v>39</v>
      </c>
      <c r="AH51" t="s">
        <v>39</v>
      </c>
      <c r="AI51" s="2" t="s">
        <v>39</v>
      </c>
    </row>
    <row r="52" spans="1:35" ht="30" x14ac:dyDescent="0.25">
      <c r="A52" s="8" t="s">
        <v>367</v>
      </c>
      <c r="B52" s="6" t="s">
        <v>233</v>
      </c>
      <c r="C52" s="7">
        <v>46009</v>
      </c>
      <c r="D52" s="9" t="str">
        <f>HYPERLINK("https://www.epingalert.org/en/Search?viewData= G/TBT/N/KOR/1329"," G/TBT/N/KOR/1329")</f>
        <v xml:space="preserve"> G/TBT/N/KOR/1329</v>
      </c>
      <c r="E52" s="8" t="s">
        <v>365</v>
      </c>
      <c r="F52" s="8" t="s">
        <v>366</v>
      </c>
      <c r="H52" s="8" t="s">
        <v>39</v>
      </c>
      <c r="I52" s="8" t="s">
        <v>368</v>
      </c>
      <c r="J52" s="8" t="s">
        <v>92</v>
      </c>
      <c r="K52" s="8" t="s">
        <v>369</v>
      </c>
      <c r="L52" s="8" t="s">
        <v>39</v>
      </c>
      <c r="M52" s="6"/>
      <c r="N52" s="7">
        <v>46069</v>
      </c>
      <c r="O52" s="7" t="s">
        <v>39</v>
      </c>
      <c r="P52" s="7" t="s">
        <v>39</v>
      </c>
      <c r="Q52" s="6" t="s">
        <v>42</v>
      </c>
      <c r="R52" s="8" t="s">
        <v>370</v>
      </c>
      <c r="S52" t="str">
        <f>HYPERLINK("https://docs.wto.org/imrd/directdoc.asp?DDFDocuments/t/G/TBTN25/KOR1329.docx", "https://docs.wto.org/imrd/directdoc.asp?DDFDocuments/t/G/TBTN25/KOR1329.docx")</f>
        <v>https://docs.wto.org/imrd/directdoc.asp?DDFDocuments/t/G/TBTN25/KOR1329.docx</v>
      </c>
      <c r="T52" t="str">
        <f>HYPERLINK("https://docs.wto.org/imrd/directdoc.asp?DDFDocuments/u/G/TBTN25/KOR1329.docx", "https://docs.wto.org/imrd/directdoc.asp?DDFDocuments/u/G/TBTN25/KOR1329.docx")</f>
        <v>https://docs.wto.org/imrd/directdoc.asp?DDFDocuments/u/G/TBTN25/KOR1329.docx</v>
      </c>
      <c r="U52" t="str">
        <f>HYPERLINK("https://docs.wto.org/imrd/directdoc.asp?DDFDocuments/v/G/TBTN25/KOR1329.docx", "https://docs.wto.org/imrd/directdoc.asp?DDFDocuments/v/G/TBTN25/KOR1329.docx")</f>
        <v>https://docs.wto.org/imrd/directdoc.asp?DDFDocuments/v/G/TBTN25/KOR1329.docx</v>
      </c>
      <c r="V52" t="s">
        <v>44</v>
      </c>
      <c r="W52" t="s">
        <v>45</v>
      </c>
      <c r="X52" t="s">
        <v>44</v>
      </c>
      <c r="Y52" t="s">
        <v>45</v>
      </c>
      <c r="Z52" t="s">
        <v>45</v>
      </c>
      <c r="AA52" t="s">
        <v>45</v>
      </c>
      <c r="AB52" t="s">
        <v>45</v>
      </c>
      <c r="AC52" s="2" t="s">
        <v>371</v>
      </c>
      <c r="AD52" t="s">
        <v>39</v>
      </c>
      <c r="AE52" t="s">
        <v>39</v>
      </c>
      <c r="AF52" t="s">
        <v>39</v>
      </c>
      <c r="AG52" t="s">
        <v>39</v>
      </c>
      <c r="AH52" t="s">
        <v>39</v>
      </c>
      <c r="AI52" s="2" t="s">
        <v>39</v>
      </c>
    </row>
    <row r="53" spans="1:35" ht="255" x14ac:dyDescent="0.25">
      <c r="A53" s="8" t="s">
        <v>374</v>
      </c>
      <c r="B53" s="6" t="s">
        <v>34</v>
      </c>
      <c r="C53" s="7">
        <v>46009</v>
      </c>
      <c r="D53" s="9" t="str">
        <f>HYPERLINK("https://www.epingalert.org/en/Search?viewData= G/TBT/N/JPN/891"," G/TBT/N/JPN/891")</f>
        <v xml:space="preserve"> G/TBT/N/JPN/891</v>
      </c>
      <c r="E53" s="8" t="s">
        <v>372</v>
      </c>
      <c r="F53" s="8" t="s">
        <v>373</v>
      </c>
      <c r="H53" s="8" t="s">
        <v>39</v>
      </c>
      <c r="I53" s="8" t="s">
        <v>375</v>
      </c>
      <c r="J53" s="8" t="s">
        <v>376</v>
      </c>
      <c r="K53" s="8" t="s">
        <v>39</v>
      </c>
      <c r="L53" s="8" t="s">
        <v>39</v>
      </c>
      <c r="M53" s="6"/>
      <c r="N53" s="7">
        <v>46069</v>
      </c>
      <c r="O53" s="7" t="s">
        <v>39</v>
      </c>
      <c r="P53" s="7" t="s">
        <v>39</v>
      </c>
      <c r="Q53" s="6" t="s">
        <v>42</v>
      </c>
      <c r="R53" s="8" t="s">
        <v>377</v>
      </c>
      <c r="S53" t="str">
        <f>HYPERLINK("https://docs.wto.org/imrd/directdoc.asp?DDFDocuments/t/G/TBTN25/JPN891.docx", "https://docs.wto.org/imrd/directdoc.asp?DDFDocuments/t/G/TBTN25/JPN891.docx")</f>
        <v>https://docs.wto.org/imrd/directdoc.asp?DDFDocuments/t/G/TBTN25/JPN891.docx</v>
      </c>
      <c r="T53" t="str">
        <f>HYPERLINK("https://docs.wto.org/imrd/directdoc.asp?DDFDocuments/u/G/TBTN25/JPN891.docx", "https://docs.wto.org/imrd/directdoc.asp?DDFDocuments/u/G/TBTN25/JPN891.docx")</f>
        <v>https://docs.wto.org/imrd/directdoc.asp?DDFDocuments/u/G/TBTN25/JPN891.docx</v>
      </c>
      <c r="U53" t="str">
        <f>HYPERLINK("https://docs.wto.org/imrd/directdoc.asp?DDFDocuments/v/G/TBTN25/JPN891.docx", "https://docs.wto.org/imrd/directdoc.asp?DDFDocuments/v/G/TBTN25/JPN891.docx")</f>
        <v>https://docs.wto.org/imrd/directdoc.asp?DDFDocuments/v/G/TBTN25/JPN891.docx</v>
      </c>
      <c r="V53" t="s">
        <v>44</v>
      </c>
      <c r="W53" t="s">
        <v>45</v>
      </c>
      <c r="X53" t="s">
        <v>45</v>
      </c>
      <c r="Y53" t="s">
        <v>45</v>
      </c>
      <c r="Z53" t="s">
        <v>45</v>
      </c>
      <c r="AA53" t="s">
        <v>45</v>
      </c>
      <c r="AB53" t="s">
        <v>45</v>
      </c>
      <c r="AC53" s="2" t="s">
        <v>378</v>
      </c>
      <c r="AD53" t="s">
        <v>39</v>
      </c>
      <c r="AE53" t="s">
        <v>39</v>
      </c>
      <c r="AF53" t="s">
        <v>39</v>
      </c>
      <c r="AG53" t="s">
        <v>39</v>
      </c>
      <c r="AH53" t="s">
        <v>39</v>
      </c>
      <c r="AI53" s="2" t="s">
        <v>39</v>
      </c>
    </row>
    <row r="54" spans="1:35" ht="75" x14ac:dyDescent="0.25">
      <c r="A54" s="8" t="s">
        <v>381</v>
      </c>
      <c r="B54" s="6" t="s">
        <v>233</v>
      </c>
      <c r="C54" s="7">
        <v>46009</v>
      </c>
      <c r="D54" s="9" t="str">
        <f>HYPERLINK("https://www.epingalert.org/en/Search?viewData= G/TBT/N/KOR/1331"," G/TBT/N/KOR/1331")</f>
        <v xml:space="preserve"> G/TBT/N/KOR/1331</v>
      </c>
      <c r="E54" s="8" t="s">
        <v>379</v>
      </c>
      <c r="F54" s="8" t="s">
        <v>380</v>
      </c>
      <c r="H54" s="8" t="s">
        <v>39</v>
      </c>
      <c r="I54" s="8" t="s">
        <v>382</v>
      </c>
      <c r="J54" s="8" t="s">
        <v>383</v>
      </c>
      <c r="K54" s="8" t="s">
        <v>384</v>
      </c>
      <c r="L54" s="8" t="s">
        <v>39</v>
      </c>
      <c r="M54" s="6"/>
      <c r="N54" s="7">
        <v>46069</v>
      </c>
      <c r="O54" s="7" t="s">
        <v>39</v>
      </c>
      <c r="P54" s="7" t="s">
        <v>39</v>
      </c>
      <c r="Q54" s="6" t="s">
        <v>42</v>
      </c>
      <c r="R54" s="8" t="s">
        <v>385</v>
      </c>
      <c r="S54" t="str">
        <f>HYPERLINK("https://docs.wto.org/imrd/directdoc.asp?DDFDocuments/t/G/TBTN25/KOR1331.docx", "https://docs.wto.org/imrd/directdoc.asp?DDFDocuments/t/G/TBTN25/KOR1331.docx")</f>
        <v>https://docs.wto.org/imrd/directdoc.asp?DDFDocuments/t/G/TBTN25/KOR1331.docx</v>
      </c>
      <c r="T54" t="str">
        <f>HYPERLINK("https://docs.wto.org/imrd/directdoc.asp?DDFDocuments/u/G/TBTN25/KOR1331.docx", "https://docs.wto.org/imrd/directdoc.asp?DDFDocuments/u/G/TBTN25/KOR1331.docx")</f>
        <v>https://docs.wto.org/imrd/directdoc.asp?DDFDocuments/u/G/TBTN25/KOR1331.docx</v>
      </c>
      <c r="U54" t="str">
        <f>HYPERLINK("https://docs.wto.org/imrd/directdoc.asp?DDFDocuments/v/G/TBTN25/KOR1331.docx", "https://docs.wto.org/imrd/directdoc.asp?DDFDocuments/v/G/TBTN25/KOR1331.docx")</f>
        <v>https://docs.wto.org/imrd/directdoc.asp?DDFDocuments/v/G/TBTN25/KOR1331.docx</v>
      </c>
      <c r="V54" t="s">
        <v>44</v>
      </c>
      <c r="W54" t="s">
        <v>45</v>
      </c>
      <c r="X54" t="s">
        <v>45</v>
      </c>
      <c r="Y54" t="s">
        <v>45</v>
      </c>
      <c r="Z54" t="s">
        <v>45</v>
      </c>
      <c r="AA54" t="s">
        <v>45</v>
      </c>
      <c r="AB54" t="s">
        <v>45</v>
      </c>
      <c r="AC54" s="2" t="s">
        <v>386</v>
      </c>
      <c r="AD54" t="s">
        <v>39</v>
      </c>
      <c r="AE54" t="s">
        <v>39</v>
      </c>
      <c r="AF54" t="s">
        <v>39</v>
      </c>
      <c r="AG54" t="s">
        <v>39</v>
      </c>
      <c r="AH54" t="s">
        <v>39</v>
      </c>
      <c r="AI54" s="2" t="s">
        <v>39</v>
      </c>
    </row>
    <row r="55" spans="1:35" ht="225" x14ac:dyDescent="0.25">
      <c r="A55" s="8" t="s">
        <v>389</v>
      </c>
      <c r="B55" s="6" t="s">
        <v>62</v>
      </c>
      <c r="C55" s="7">
        <v>46009</v>
      </c>
      <c r="D55" s="9" t="str">
        <f>HYPERLINK("https://www.epingalert.org/en/Search?viewData= G/TBT/N/CAN/761"," G/TBT/N/CAN/761")</f>
        <v xml:space="preserve"> G/TBT/N/CAN/761</v>
      </c>
      <c r="E55" s="8" t="s">
        <v>387</v>
      </c>
      <c r="F55" s="8" t="s">
        <v>388</v>
      </c>
      <c r="H55" s="8" t="s">
        <v>39</v>
      </c>
      <c r="I55" s="8" t="s">
        <v>390</v>
      </c>
      <c r="J55" s="8" t="s">
        <v>40</v>
      </c>
      <c r="K55" s="8" t="s">
        <v>391</v>
      </c>
      <c r="L55" s="8" t="s">
        <v>39</v>
      </c>
      <c r="M55" s="6"/>
      <c r="N55" s="7" t="s">
        <v>39</v>
      </c>
      <c r="O55" s="7" t="s">
        <v>39</v>
      </c>
      <c r="P55" s="7" t="s">
        <v>39</v>
      </c>
      <c r="Q55" s="6" t="s">
        <v>42</v>
      </c>
      <c r="R55" s="8" t="s">
        <v>392</v>
      </c>
      <c r="S55" t="str">
        <f>HYPERLINK("https://docs.wto.org/imrd/directdoc.asp?DDFDocuments/t/G/TBTN25/CAN761.docx", "https://docs.wto.org/imrd/directdoc.asp?DDFDocuments/t/G/TBTN25/CAN761.docx")</f>
        <v>https://docs.wto.org/imrd/directdoc.asp?DDFDocuments/t/G/TBTN25/CAN761.docx</v>
      </c>
      <c r="T55" t="str">
        <f>HYPERLINK("https://docs.wto.org/imrd/directdoc.asp?DDFDocuments/u/G/TBTN25/CAN761.docx", "https://docs.wto.org/imrd/directdoc.asp?DDFDocuments/u/G/TBTN25/CAN761.docx")</f>
        <v>https://docs.wto.org/imrd/directdoc.asp?DDFDocuments/u/G/TBTN25/CAN761.docx</v>
      </c>
      <c r="U55" t="str">
        <f>HYPERLINK("https://docs.wto.org/imrd/directdoc.asp?DDFDocuments/v/G/TBTN25/CAN761.docx", "https://docs.wto.org/imrd/directdoc.asp?DDFDocuments/v/G/TBTN25/CAN761.docx")</f>
        <v>https://docs.wto.org/imrd/directdoc.asp?DDFDocuments/v/G/TBTN25/CAN761.docx</v>
      </c>
      <c r="V55" t="s">
        <v>44</v>
      </c>
      <c r="W55" t="s">
        <v>45</v>
      </c>
      <c r="X55" t="s">
        <v>45</v>
      </c>
      <c r="Y55" t="s">
        <v>45</v>
      </c>
      <c r="Z55" t="s">
        <v>45</v>
      </c>
      <c r="AA55" t="s">
        <v>45</v>
      </c>
      <c r="AB55" t="s">
        <v>45</v>
      </c>
      <c r="AC55" s="2" t="s">
        <v>393</v>
      </c>
      <c r="AD55" t="s">
        <v>39</v>
      </c>
      <c r="AE55" t="s">
        <v>39</v>
      </c>
      <c r="AF55" t="s">
        <v>39</v>
      </c>
      <c r="AG55" t="s">
        <v>39</v>
      </c>
      <c r="AH55" t="s">
        <v>39</v>
      </c>
      <c r="AI55" s="2" t="s">
        <v>39</v>
      </c>
    </row>
    <row r="56" spans="1:35" ht="45" x14ac:dyDescent="0.25">
      <c r="A56" s="8" t="s">
        <v>396</v>
      </c>
      <c r="B56" s="6" t="s">
        <v>233</v>
      </c>
      <c r="C56" s="7">
        <v>46009</v>
      </c>
      <c r="D56" s="9" t="str">
        <f>HYPERLINK("https://www.epingalert.org/en/Search?viewData= G/TBT/N/KOR/1330"," G/TBT/N/KOR/1330")</f>
        <v xml:space="preserve"> G/TBT/N/KOR/1330</v>
      </c>
      <c r="E56" s="8" t="s">
        <v>394</v>
      </c>
      <c r="F56" s="8" t="s">
        <v>395</v>
      </c>
      <c r="H56" s="8" t="s">
        <v>39</v>
      </c>
      <c r="I56" s="8" t="s">
        <v>397</v>
      </c>
      <c r="J56" s="8" t="s">
        <v>92</v>
      </c>
      <c r="K56" s="8" t="s">
        <v>369</v>
      </c>
      <c r="L56" s="8" t="s">
        <v>39</v>
      </c>
      <c r="M56" s="6"/>
      <c r="N56" s="7">
        <v>46069</v>
      </c>
      <c r="O56" s="7" t="s">
        <v>39</v>
      </c>
      <c r="P56" s="7" t="s">
        <v>39</v>
      </c>
      <c r="Q56" s="6" t="s">
        <v>42</v>
      </c>
      <c r="R56" s="8" t="s">
        <v>398</v>
      </c>
      <c r="S56" t="str">
        <f>HYPERLINK("https://docs.wto.org/imrd/directdoc.asp?DDFDocuments/t/G/TBTN25/KOR1330.docx", "https://docs.wto.org/imrd/directdoc.asp?DDFDocuments/t/G/TBTN25/KOR1330.docx")</f>
        <v>https://docs.wto.org/imrd/directdoc.asp?DDFDocuments/t/G/TBTN25/KOR1330.docx</v>
      </c>
      <c r="T56" t="str">
        <f>HYPERLINK("https://docs.wto.org/imrd/directdoc.asp?DDFDocuments/u/G/TBTN25/KOR1330.docx", "https://docs.wto.org/imrd/directdoc.asp?DDFDocuments/u/G/TBTN25/KOR1330.docx")</f>
        <v>https://docs.wto.org/imrd/directdoc.asp?DDFDocuments/u/G/TBTN25/KOR1330.docx</v>
      </c>
      <c r="U56" t="str">
        <f>HYPERLINK("https://docs.wto.org/imrd/directdoc.asp?DDFDocuments/v/G/TBTN25/KOR1330.docx", "https://docs.wto.org/imrd/directdoc.asp?DDFDocuments/v/G/TBTN25/KOR1330.docx")</f>
        <v>https://docs.wto.org/imrd/directdoc.asp?DDFDocuments/v/G/TBTN25/KOR1330.docx</v>
      </c>
      <c r="V56" t="s">
        <v>44</v>
      </c>
      <c r="W56" t="s">
        <v>45</v>
      </c>
      <c r="X56" t="s">
        <v>44</v>
      </c>
      <c r="Y56" t="s">
        <v>45</v>
      </c>
      <c r="Z56" t="s">
        <v>45</v>
      </c>
      <c r="AA56" t="s">
        <v>45</v>
      </c>
      <c r="AB56" t="s">
        <v>45</v>
      </c>
      <c r="AC56" s="2" t="s">
        <v>399</v>
      </c>
      <c r="AD56" t="s">
        <v>39</v>
      </c>
      <c r="AE56" t="s">
        <v>39</v>
      </c>
      <c r="AF56" t="s">
        <v>39</v>
      </c>
      <c r="AG56" t="s">
        <v>39</v>
      </c>
      <c r="AH56" t="s">
        <v>39</v>
      </c>
      <c r="AI56" s="2" t="s">
        <v>39</v>
      </c>
    </row>
    <row r="57" spans="1:35" ht="240" x14ac:dyDescent="0.25">
      <c r="A57" s="8" t="s">
        <v>403</v>
      </c>
      <c r="B57" s="6" t="s">
        <v>400</v>
      </c>
      <c r="C57" s="7">
        <v>46009</v>
      </c>
      <c r="D57" s="9" t="str">
        <f>HYPERLINK("https://www.epingalert.org/en/Search?viewData= G/TBT/N/VNM/388"," G/TBT/N/VNM/388")</f>
        <v xml:space="preserve"> G/TBT/N/VNM/388</v>
      </c>
      <c r="E57" s="8" t="s">
        <v>401</v>
      </c>
      <c r="F57" s="8" t="s">
        <v>402</v>
      </c>
      <c r="H57" s="8" t="s">
        <v>404</v>
      </c>
      <c r="I57" s="8" t="s">
        <v>405</v>
      </c>
      <c r="J57" s="8" t="s">
        <v>406</v>
      </c>
      <c r="K57" s="8" t="s">
        <v>407</v>
      </c>
      <c r="L57" s="8" t="s">
        <v>39</v>
      </c>
      <c r="M57" s="6"/>
      <c r="N57" s="7">
        <v>46069</v>
      </c>
      <c r="O57" s="7">
        <v>46081</v>
      </c>
      <c r="P57" s="7">
        <v>46265</v>
      </c>
      <c r="Q57" s="6" t="s">
        <v>42</v>
      </c>
      <c r="R57" s="8" t="s">
        <v>408</v>
      </c>
      <c r="S57" t="str">
        <f>HYPERLINK("https://docs.wto.org/imrd/directdoc.asp?DDFDocuments/t/G/TBTN25/VNM388.docx", "https://docs.wto.org/imrd/directdoc.asp?DDFDocuments/t/G/TBTN25/VNM388.docx")</f>
        <v>https://docs.wto.org/imrd/directdoc.asp?DDFDocuments/t/G/TBTN25/VNM388.docx</v>
      </c>
      <c r="T57" t="str">
        <f>HYPERLINK("https://docs.wto.org/imrd/directdoc.asp?DDFDocuments/u/G/TBTN25/VNM388.docx", "https://docs.wto.org/imrd/directdoc.asp?DDFDocuments/u/G/TBTN25/VNM388.docx")</f>
        <v>https://docs.wto.org/imrd/directdoc.asp?DDFDocuments/u/G/TBTN25/VNM388.docx</v>
      </c>
      <c r="U57" t="str">
        <f>HYPERLINK("https://docs.wto.org/imrd/directdoc.asp?DDFDocuments/v/G/TBTN25/VNM388.docx", "https://docs.wto.org/imrd/directdoc.asp?DDFDocuments/v/G/TBTN25/VNM388.docx")</f>
        <v>https://docs.wto.org/imrd/directdoc.asp?DDFDocuments/v/G/TBTN25/VNM388.docx</v>
      </c>
      <c r="V57" t="s">
        <v>44</v>
      </c>
      <c r="W57" t="s">
        <v>45</v>
      </c>
      <c r="X57" t="s">
        <v>45</v>
      </c>
      <c r="Y57" t="s">
        <v>45</v>
      </c>
      <c r="Z57" t="s">
        <v>45</v>
      </c>
      <c r="AA57" t="s">
        <v>45</v>
      </c>
      <c r="AB57" t="s">
        <v>45</v>
      </c>
      <c r="AC57" s="2" t="s">
        <v>409</v>
      </c>
      <c r="AD57" t="s">
        <v>39</v>
      </c>
      <c r="AE57" t="s">
        <v>39</v>
      </c>
      <c r="AF57" t="s">
        <v>39</v>
      </c>
      <c r="AG57" t="s">
        <v>39</v>
      </c>
      <c r="AH57" t="s">
        <v>39</v>
      </c>
      <c r="AI57" s="2" t="s">
        <v>39</v>
      </c>
    </row>
    <row r="58" spans="1:35" ht="30" x14ac:dyDescent="0.25">
      <c r="A58" s="8" t="s">
        <v>413</v>
      </c>
      <c r="B58" s="6" t="s">
        <v>410</v>
      </c>
      <c r="C58" s="7">
        <v>46008</v>
      </c>
      <c r="D58" s="9" t="str">
        <f>HYPERLINK("https://www.epingalert.org/en/Search?viewData= G/TBT/N/ARE/693, G/TBT/N/BHR/772, G/TBT/N/KWT/756, G/TBT/N/OMN/595, G/TBT/N/QAT/746, G/TBT/N/SAU/1427, G/TBT/N/YEM/346"," G/TBT/N/ARE/693, G/TBT/N/BHR/772, G/TBT/N/KWT/756, G/TBT/N/OMN/595, G/TBT/N/QAT/746, G/TBT/N/SAU/1427, G/TBT/N/YEM/346")</f>
        <v xml:space="preserve"> G/TBT/N/ARE/693, G/TBT/N/BHR/772, G/TBT/N/KWT/756, G/TBT/N/OMN/595, G/TBT/N/QAT/746, G/TBT/N/SAU/1427, G/TBT/N/YEM/346</v>
      </c>
      <c r="E58" s="8" t="s">
        <v>411</v>
      </c>
      <c r="F58" s="8" t="s">
        <v>412</v>
      </c>
      <c r="H58" s="8" t="s">
        <v>39</v>
      </c>
      <c r="I58" s="8" t="s">
        <v>414</v>
      </c>
      <c r="J58" s="8" t="s">
        <v>92</v>
      </c>
      <c r="K58" s="8" t="s">
        <v>39</v>
      </c>
      <c r="L58" s="8" t="s">
        <v>39</v>
      </c>
      <c r="M58" s="6"/>
      <c r="N58" s="7">
        <v>46068</v>
      </c>
      <c r="O58" s="7" t="s">
        <v>39</v>
      </c>
      <c r="P58" s="7" t="s">
        <v>39</v>
      </c>
      <c r="Q58" s="6" t="s">
        <v>42</v>
      </c>
      <c r="R58" s="8" t="s">
        <v>415</v>
      </c>
      <c r="S58" t="str">
        <f>HYPERLINK("https://docs.wto.org/imrd/directdoc.asp?DDFDocuments/t/G/TBTN25/ARE693.docx", "https://docs.wto.org/imrd/directdoc.asp?DDFDocuments/t/G/TBTN25/ARE693.docx")</f>
        <v>https://docs.wto.org/imrd/directdoc.asp?DDFDocuments/t/G/TBTN25/ARE693.docx</v>
      </c>
      <c r="T58" t="str">
        <f>HYPERLINK("https://docs.wto.org/imrd/directdoc.asp?DDFDocuments/u/G/TBTN25/ARE693.docx", "https://docs.wto.org/imrd/directdoc.asp?DDFDocuments/u/G/TBTN25/ARE693.docx")</f>
        <v>https://docs.wto.org/imrd/directdoc.asp?DDFDocuments/u/G/TBTN25/ARE693.docx</v>
      </c>
      <c r="U58" t="str">
        <f>HYPERLINK("https://docs.wto.org/imrd/directdoc.asp?DDFDocuments/v/G/TBTN25/ARE693.docx", "https://docs.wto.org/imrd/directdoc.asp?DDFDocuments/v/G/TBTN25/ARE693.docx")</f>
        <v>https://docs.wto.org/imrd/directdoc.asp?DDFDocuments/v/G/TBTN25/ARE693.docx</v>
      </c>
      <c r="V58" t="s">
        <v>44</v>
      </c>
      <c r="W58" t="s">
        <v>45</v>
      </c>
      <c r="X58" t="s">
        <v>45</v>
      </c>
      <c r="Y58" t="s">
        <v>45</v>
      </c>
      <c r="Z58" t="s">
        <v>45</v>
      </c>
      <c r="AA58" t="s">
        <v>45</v>
      </c>
      <c r="AB58" t="s">
        <v>45</v>
      </c>
      <c r="AC58" s="2" t="s">
        <v>416</v>
      </c>
      <c r="AD58" t="s">
        <v>39</v>
      </c>
      <c r="AE58" t="s">
        <v>39</v>
      </c>
      <c r="AF58" t="s">
        <v>39</v>
      </c>
      <c r="AG58" t="s">
        <v>39</v>
      </c>
      <c r="AH58" t="s">
        <v>39</v>
      </c>
      <c r="AI58" s="2" t="s">
        <v>39</v>
      </c>
    </row>
    <row r="59" spans="1:35" ht="409.5" x14ac:dyDescent="0.25">
      <c r="A59" s="8" t="s">
        <v>420</v>
      </c>
      <c r="B59" s="6" t="s">
        <v>417</v>
      </c>
      <c r="C59" s="7">
        <v>46008</v>
      </c>
      <c r="D59" s="9" t="str">
        <f>HYPERLINK("https://www.epingalert.org/en/Search?viewData= G/TBT/N/TZA/1473"," G/TBT/N/TZA/1473")</f>
        <v xml:space="preserve"> G/TBT/N/TZA/1473</v>
      </c>
      <c r="E59" s="8" t="s">
        <v>418</v>
      </c>
      <c r="F59" s="8" t="s">
        <v>419</v>
      </c>
      <c r="H59" s="8" t="s">
        <v>421</v>
      </c>
      <c r="I59" s="8" t="s">
        <v>422</v>
      </c>
      <c r="J59" s="8" t="s">
        <v>423</v>
      </c>
      <c r="K59" s="8" t="s">
        <v>39</v>
      </c>
      <c r="L59" s="8" t="s">
        <v>39</v>
      </c>
      <c r="M59" s="6"/>
      <c r="N59" s="7">
        <v>46068</v>
      </c>
      <c r="O59" s="7" t="s">
        <v>39</v>
      </c>
      <c r="P59" s="7" t="s">
        <v>39</v>
      </c>
      <c r="Q59" s="6" t="s">
        <v>42</v>
      </c>
      <c r="R59" s="8" t="s">
        <v>424</v>
      </c>
      <c r="S59" t="str">
        <f>HYPERLINK("https://docs.wto.org/imrd/directdoc.asp?DDFDocuments/t/G/TBTN25/TZA1473.docx", "https://docs.wto.org/imrd/directdoc.asp?DDFDocuments/t/G/TBTN25/TZA1473.docx")</f>
        <v>https://docs.wto.org/imrd/directdoc.asp?DDFDocuments/t/G/TBTN25/TZA1473.docx</v>
      </c>
      <c r="T59" t="str">
        <f>HYPERLINK("https://docs.wto.org/imrd/directdoc.asp?DDFDocuments/u/G/TBTN25/TZA1473.docx", "https://docs.wto.org/imrd/directdoc.asp?DDFDocuments/u/G/TBTN25/TZA1473.docx")</f>
        <v>https://docs.wto.org/imrd/directdoc.asp?DDFDocuments/u/G/TBTN25/TZA1473.docx</v>
      </c>
      <c r="U59" t="str">
        <f>HYPERLINK("https://docs.wto.org/imrd/directdoc.asp?DDFDocuments/v/G/TBTN25/TZA1473.docx", "https://docs.wto.org/imrd/directdoc.asp?DDFDocuments/v/G/TBTN25/TZA1473.docx")</f>
        <v>https://docs.wto.org/imrd/directdoc.asp?DDFDocuments/v/G/TBTN25/TZA1473.docx</v>
      </c>
      <c r="V59" t="s">
        <v>44</v>
      </c>
      <c r="W59" t="s">
        <v>45</v>
      </c>
      <c r="X59" t="s">
        <v>45</v>
      </c>
      <c r="Y59" t="s">
        <v>45</v>
      </c>
      <c r="Z59" t="s">
        <v>45</v>
      </c>
      <c r="AA59" t="s">
        <v>45</v>
      </c>
      <c r="AB59" t="s">
        <v>45</v>
      </c>
      <c r="AC59" s="2" t="s">
        <v>425</v>
      </c>
      <c r="AD59" t="s">
        <v>39</v>
      </c>
      <c r="AE59" t="s">
        <v>39</v>
      </c>
      <c r="AF59" t="s">
        <v>39</v>
      </c>
      <c r="AG59" t="s">
        <v>39</v>
      </c>
      <c r="AH59" t="s">
        <v>39</v>
      </c>
      <c r="AI59" s="2" t="s">
        <v>39</v>
      </c>
    </row>
    <row r="60" spans="1:35" ht="30" x14ac:dyDescent="0.25">
      <c r="A60" s="8" t="s">
        <v>413</v>
      </c>
      <c r="B60" s="6" t="s">
        <v>426</v>
      </c>
      <c r="C60" s="7">
        <v>46008</v>
      </c>
      <c r="D60" s="9" t="str">
        <f>HYPERLINK("https://www.epingalert.org/en/Search?viewData= G/TBT/N/ARE/693, G/TBT/N/BHR/772, G/TBT/N/KWT/756, G/TBT/N/OMN/595, G/TBT/N/QAT/746, G/TBT/N/SAU/1427, G/TBT/N/YEM/346"," G/TBT/N/ARE/693, G/TBT/N/BHR/772, G/TBT/N/KWT/756, G/TBT/N/OMN/595, G/TBT/N/QAT/746, G/TBT/N/SAU/1427, G/TBT/N/YEM/346")</f>
        <v xml:space="preserve"> G/TBT/N/ARE/693, G/TBT/N/BHR/772, G/TBT/N/KWT/756, G/TBT/N/OMN/595, G/TBT/N/QAT/746, G/TBT/N/SAU/1427, G/TBT/N/YEM/346</v>
      </c>
      <c r="E60" s="8" t="s">
        <v>411</v>
      </c>
      <c r="F60" s="8" t="s">
        <v>412</v>
      </c>
      <c r="H60" s="8" t="s">
        <v>39</v>
      </c>
      <c r="I60" s="8" t="s">
        <v>414</v>
      </c>
      <c r="J60" s="8" t="s">
        <v>92</v>
      </c>
      <c r="K60" s="8" t="s">
        <v>39</v>
      </c>
      <c r="L60" s="8" t="s">
        <v>39</v>
      </c>
      <c r="M60" s="6"/>
      <c r="N60" s="7">
        <v>46068</v>
      </c>
      <c r="O60" s="7" t="s">
        <v>39</v>
      </c>
      <c r="P60" s="7" t="s">
        <v>39</v>
      </c>
      <c r="Q60" s="6" t="s">
        <v>42</v>
      </c>
      <c r="R60" s="8" t="s">
        <v>415</v>
      </c>
      <c r="S60" t="str">
        <f>HYPERLINK("https://docs.wto.org/imrd/directdoc.asp?DDFDocuments/t/G/TBTN25/ARE693.docx", "https://docs.wto.org/imrd/directdoc.asp?DDFDocuments/t/G/TBTN25/ARE693.docx")</f>
        <v>https://docs.wto.org/imrd/directdoc.asp?DDFDocuments/t/G/TBTN25/ARE693.docx</v>
      </c>
      <c r="T60" t="str">
        <f>HYPERLINK("https://docs.wto.org/imrd/directdoc.asp?DDFDocuments/u/G/TBTN25/ARE693.docx", "https://docs.wto.org/imrd/directdoc.asp?DDFDocuments/u/G/TBTN25/ARE693.docx")</f>
        <v>https://docs.wto.org/imrd/directdoc.asp?DDFDocuments/u/G/TBTN25/ARE693.docx</v>
      </c>
      <c r="U60" t="str">
        <f>HYPERLINK("https://docs.wto.org/imrd/directdoc.asp?DDFDocuments/v/G/TBTN25/ARE693.docx", "https://docs.wto.org/imrd/directdoc.asp?DDFDocuments/v/G/TBTN25/ARE693.docx")</f>
        <v>https://docs.wto.org/imrd/directdoc.asp?DDFDocuments/v/G/TBTN25/ARE693.docx</v>
      </c>
      <c r="V60" t="s">
        <v>44</v>
      </c>
      <c r="W60" t="s">
        <v>45</v>
      </c>
      <c r="X60" t="s">
        <v>45</v>
      </c>
      <c r="Y60" t="s">
        <v>45</v>
      </c>
      <c r="Z60" t="s">
        <v>45</v>
      </c>
      <c r="AA60" t="s">
        <v>45</v>
      </c>
      <c r="AB60" t="s">
        <v>45</v>
      </c>
      <c r="AC60" s="2" t="s">
        <v>416</v>
      </c>
      <c r="AD60" t="s">
        <v>39</v>
      </c>
      <c r="AE60" t="s">
        <v>39</v>
      </c>
      <c r="AF60" t="s">
        <v>39</v>
      </c>
      <c r="AG60" t="s">
        <v>39</v>
      </c>
      <c r="AH60" t="s">
        <v>39</v>
      </c>
      <c r="AI60" s="2" t="s">
        <v>39</v>
      </c>
    </row>
    <row r="61" spans="1:35" x14ac:dyDescent="0.25">
      <c r="A61" s="8" t="s">
        <v>413</v>
      </c>
      <c r="B61" s="6" t="s">
        <v>427</v>
      </c>
      <c r="C61" s="7">
        <v>46008</v>
      </c>
      <c r="D61" s="9" t="str">
        <f>HYPERLINK("https://www.epingalert.org/en/Search?viewData= G/TBT/N/ARE/694, G/TBT/N/BHR/773, G/TBT/N/KWT/757, G/TBT/N/OMN/596, G/TBT/N/QAT/747, G/TBT/N/SAU/1428, G/TBT/N/YEM/347"," G/TBT/N/ARE/694, G/TBT/N/BHR/773, G/TBT/N/KWT/757, G/TBT/N/OMN/596, G/TBT/N/QAT/747, G/TBT/N/SAU/1428, G/TBT/N/YEM/347")</f>
        <v xml:space="preserve"> G/TBT/N/ARE/694, G/TBT/N/BHR/773, G/TBT/N/KWT/757, G/TBT/N/OMN/596, G/TBT/N/QAT/747, G/TBT/N/SAU/1428, G/TBT/N/YEM/347</v>
      </c>
      <c r="E61" s="8" t="s">
        <v>428</v>
      </c>
      <c r="F61" s="8" t="s">
        <v>429</v>
      </c>
      <c r="H61" s="8" t="s">
        <v>39</v>
      </c>
      <c r="I61" s="8" t="s">
        <v>414</v>
      </c>
      <c r="J61" s="8" t="s">
        <v>92</v>
      </c>
      <c r="K61" s="8" t="s">
        <v>39</v>
      </c>
      <c r="L61" s="8" t="s">
        <v>39</v>
      </c>
      <c r="M61" s="6"/>
      <c r="N61" s="7">
        <v>46068</v>
      </c>
      <c r="O61" s="7" t="s">
        <v>39</v>
      </c>
      <c r="P61" s="7" t="s">
        <v>39</v>
      </c>
      <c r="Q61" s="6" t="s">
        <v>42</v>
      </c>
      <c r="R61" s="8" t="s">
        <v>430</v>
      </c>
      <c r="S61" t="str">
        <f>HYPERLINK("https://docs.wto.org/imrd/directdoc.asp?DDFDocuments/t/G/TBTN25/ARE694.docx", "https://docs.wto.org/imrd/directdoc.asp?DDFDocuments/t/G/TBTN25/ARE694.docx")</f>
        <v>https://docs.wto.org/imrd/directdoc.asp?DDFDocuments/t/G/TBTN25/ARE694.docx</v>
      </c>
      <c r="T61" t="str">
        <f>HYPERLINK("https://docs.wto.org/imrd/directdoc.asp?DDFDocuments/u/G/TBTN25/ARE694.docx", "https://docs.wto.org/imrd/directdoc.asp?DDFDocuments/u/G/TBTN25/ARE694.docx")</f>
        <v>https://docs.wto.org/imrd/directdoc.asp?DDFDocuments/u/G/TBTN25/ARE694.docx</v>
      </c>
      <c r="U61" t="str">
        <f>HYPERLINK("https://docs.wto.org/imrd/directdoc.asp?DDFDocuments/v/G/TBTN25/ARE694.docx", "https://docs.wto.org/imrd/directdoc.asp?DDFDocuments/v/G/TBTN25/ARE694.docx")</f>
        <v>https://docs.wto.org/imrd/directdoc.asp?DDFDocuments/v/G/TBTN25/ARE694.docx</v>
      </c>
      <c r="V61" t="s">
        <v>44</v>
      </c>
      <c r="W61" t="s">
        <v>45</v>
      </c>
      <c r="X61" t="s">
        <v>45</v>
      </c>
      <c r="Y61" t="s">
        <v>45</v>
      </c>
      <c r="Z61" t="s">
        <v>45</v>
      </c>
      <c r="AA61" t="s">
        <v>45</v>
      </c>
      <c r="AB61" t="s">
        <v>45</v>
      </c>
      <c r="AC61" s="2" t="s">
        <v>431</v>
      </c>
      <c r="AD61" t="s">
        <v>39</v>
      </c>
      <c r="AE61" t="s">
        <v>39</v>
      </c>
      <c r="AF61" t="s">
        <v>39</v>
      </c>
      <c r="AG61" t="s">
        <v>39</v>
      </c>
      <c r="AH61" t="s">
        <v>39</v>
      </c>
      <c r="AI61" s="2" t="s">
        <v>39</v>
      </c>
    </row>
    <row r="62" spans="1:35" ht="75" x14ac:dyDescent="0.25">
      <c r="A62" s="8" t="s">
        <v>435</v>
      </c>
      <c r="B62" s="6" t="s">
        <v>432</v>
      </c>
      <c r="C62" s="7">
        <v>46008</v>
      </c>
      <c r="D62" s="9" t="str">
        <f>HYPERLINK("https://www.epingalert.org/en/Search?viewData= G/TBT/N/ARE/691, G/TBT/N/BHR/770, G/TBT/N/KWT/754, G/TBT/N/OMN/593, G/TBT/N/QAT/744, G/TBT/N/SAU/1426, G/TBT/N/YEM/344"," G/TBT/N/ARE/691, G/TBT/N/BHR/770, G/TBT/N/KWT/754, G/TBT/N/OMN/593, G/TBT/N/QAT/744, G/TBT/N/SAU/1426, G/TBT/N/YEM/344")</f>
        <v xml:space="preserve"> G/TBT/N/ARE/691, G/TBT/N/BHR/770, G/TBT/N/KWT/754, G/TBT/N/OMN/593, G/TBT/N/QAT/744, G/TBT/N/SAU/1426, G/TBT/N/YEM/344</v>
      </c>
      <c r="E62" s="8" t="s">
        <v>433</v>
      </c>
      <c r="F62" s="8" t="s">
        <v>434</v>
      </c>
      <c r="H62" s="8" t="s">
        <v>39</v>
      </c>
      <c r="I62" s="8" t="s">
        <v>436</v>
      </c>
      <c r="J62" s="8" t="s">
        <v>300</v>
      </c>
      <c r="K62" s="8" t="s">
        <v>39</v>
      </c>
      <c r="L62" s="8" t="s">
        <v>39</v>
      </c>
      <c r="M62" s="6"/>
      <c r="N62" s="7">
        <v>46068</v>
      </c>
      <c r="O62" s="7" t="s">
        <v>39</v>
      </c>
      <c r="P62" s="7" t="s">
        <v>39</v>
      </c>
      <c r="Q62" s="6" t="s">
        <v>42</v>
      </c>
      <c r="R62" s="8" t="s">
        <v>437</v>
      </c>
      <c r="S62" t="str">
        <f>HYPERLINK("https://docs.wto.org/imrd/directdoc.asp?DDFDocuments/t/G/TBTN25/ARE691.docx", "https://docs.wto.org/imrd/directdoc.asp?DDFDocuments/t/G/TBTN25/ARE691.docx")</f>
        <v>https://docs.wto.org/imrd/directdoc.asp?DDFDocuments/t/G/TBTN25/ARE691.docx</v>
      </c>
      <c r="T62" t="str">
        <f>HYPERLINK("https://docs.wto.org/imrd/directdoc.asp?DDFDocuments/u/G/TBTN25/ARE691.docx", "https://docs.wto.org/imrd/directdoc.asp?DDFDocuments/u/G/TBTN25/ARE691.docx")</f>
        <v>https://docs.wto.org/imrd/directdoc.asp?DDFDocuments/u/G/TBTN25/ARE691.docx</v>
      </c>
      <c r="U62" t="str">
        <f>HYPERLINK("https://docs.wto.org/imrd/directdoc.asp?DDFDocuments/v/G/TBTN25/ARE691.docx", "https://docs.wto.org/imrd/directdoc.asp?DDFDocuments/v/G/TBTN25/ARE691.docx")</f>
        <v>https://docs.wto.org/imrd/directdoc.asp?DDFDocuments/v/G/TBTN25/ARE691.docx</v>
      </c>
      <c r="V62" t="s">
        <v>44</v>
      </c>
      <c r="W62" t="s">
        <v>45</v>
      </c>
      <c r="X62" t="s">
        <v>45</v>
      </c>
      <c r="Y62" t="s">
        <v>45</v>
      </c>
      <c r="Z62" t="s">
        <v>45</v>
      </c>
      <c r="AA62" t="s">
        <v>45</v>
      </c>
      <c r="AB62" t="s">
        <v>45</v>
      </c>
      <c r="AC62" s="2" t="s">
        <v>438</v>
      </c>
      <c r="AD62" t="s">
        <v>39</v>
      </c>
      <c r="AE62" t="s">
        <v>39</v>
      </c>
      <c r="AF62" t="s">
        <v>39</v>
      </c>
      <c r="AG62" t="s">
        <v>39</v>
      </c>
      <c r="AH62" t="s">
        <v>39</v>
      </c>
      <c r="AI62" s="2" t="s">
        <v>39</v>
      </c>
    </row>
    <row r="63" spans="1:35" ht="75" x14ac:dyDescent="0.25">
      <c r="A63" s="8" t="s">
        <v>435</v>
      </c>
      <c r="B63" s="6" t="s">
        <v>410</v>
      </c>
      <c r="C63" s="7">
        <v>46008</v>
      </c>
      <c r="D63" s="9" t="str">
        <f>HYPERLINK("https://www.epingalert.org/en/Search?viewData= G/TBT/N/ARE/691, G/TBT/N/BHR/770, G/TBT/N/KWT/754, G/TBT/N/OMN/593, G/TBT/N/QAT/744, G/TBT/N/SAU/1426, G/TBT/N/YEM/344"," G/TBT/N/ARE/691, G/TBT/N/BHR/770, G/TBT/N/KWT/754, G/TBT/N/OMN/593, G/TBT/N/QAT/744, G/TBT/N/SAU/1426, G/TBT/N/YEM/344")</f>
        <v xml:space="preserve"> G/TBT/N/ARE/691, G/TBT/N/BHR/770, G/TBT/N/KWT/754, G/TBT/N/OMN/593, G/TBT/N/QAT/744, G/TBT/N/SAU/1426, G/TBT/N/YEM/344</v>
      </c>
      <c r="E63" s="8" t="s">
        <v>433</v>
      </c>
      <c r="F63" s="8" t="s">
        <v>434</v>
      </c>
      <c r="H63" s="8" t="s">
        <v>39</v>
      </c>
      <c r="I63" s="8" t="s">
        <v>436</v>
      </c>
      <c r="J63" s="8" t="s">
        <v>300</v>
      </c>
      <c r="K63" s="8" t="s">
        <v>39</v>
      </c>
      <c r="L63" s="8" t="s">
        <v>39</v>
      </c>
      <c r="M63" s="6"/>
      <c r="N63" s="7">
        <v>46068</v>
      </c>
      <c r="O63" s="7" t="s">
        <v>39</v>
      </c>
      <c r="P63" s="7" t="s">
        <v>39</v>
      </c>
      <c r="Q63" s="6" t="s">
        <v>42</v>
      </c>
      <c r="R63" s="8" t="s">
        <v>437</v>
      </c>
      <c r="S63" t="str">
        <f>HYPERLINK("https://docs.wto.org/imrd/directdoc.asp?DDFDocuments/t/G/TBTN25/ARE691.docx", "https://docs.wto.org/imrd/directdoc.asp?DDFDocuments/t/G/TBTN25/ARE691.docx")</f>
        <v>https://docs.wto.org/imrd/directdoc.asp?DDFDocuments/t/G/TBTN25/ARE691.docx</v>
      </c>
      <c r="T63" t="str">
        <f>HYPERLINK("https://docs.wto.org/imrd/directdoc.asp?DDFDocuments/u/G/TBTN25/ARE691.docx", "https://docs.wto.org/imrd/directdoc.asp?DDFDocuments/u/G/TBTN25/ARE691.docx")</f>
        <v>https://docs.wto.org/imrd/directdoc.asp?DDFDocuments/u/G/TBTN25/ARE691.docx</v>
      </c>
      <c r="U63" t="str">
        <f>HYPERLINK("https://docs.wto.org/imrd/directdoc.asp?DDFDocuments/v/G/TBTN25/ARE691.docx", "https://docs.wto.org/imrd/directdoc.asp?DDFDocuments/v/G/TBTN25/ARE691.docx")</f>
        <v>https://docs.wto.org/imrd/directdoc.asp?DDFDocuments/v/G/TBTN25/ARE691.docx</v>
      </c>
      <c r="V63" t="s">
        <v>44</v>
      </c>
      <c r="W63" t="s">
        <v>45</v>
      </c>
      <c r="X63" t="s">
        <v>45</v>
      </c>
      <c r="Y63" t="s">
        <v>45</v>
      </c>
      <c r="Z63" t="s">
        <v>45</v>
      </c>
      <c r="AA63" t="s">
        <v>45</v>
      </c>
      <c r="AB63" t="s">
        <v>45</v>
      </c>
      <c r="AC63" s="2" t="s">
        <v>438</v>
      </c>
      <c r="AD63" t="s">
        <v>39</v>
      </c>
      <c r="AE63" t="s">
        <v>39</v>
      </c>
      <c r="AF63" t="s">
        <v>39</v>
      </c>
      <c r="AG63" t="s">
        <v>39</v>
      </c>
      <c r="AH63" t="s">
        <v>39</v>
      </c>
      <c r="AI63" s="2" t="s">
        <v>39</v>
      </c>
    </row>
    <row r="64" spans="1:35" ht="60" x14ac:dyDescent="0.25">
      <c r="A64" s="8" t="s">
        <v>441</v>
      </c>
      <c r="B64" s="6" t="s">
        <v>417</v>
      </c>
      <c r="C64" s="7">
        <v>46008</v>
      </c>
      <c r="D64" s="9" t="str">
        <f>HYPERLINK("https://www.epingalert.org/en/Search?viewData= G/TBT/N/TZA/1472"," G/TBT/N/TZA/1472")</f>
        <v xml:space="preserve"> G/TBT/N/TZA/1472</v>
      </c>
      <c r="E64" s="8" t="s">
        <v>439</v>
      </c>
      <c r="F64" s="8" t="s">
        <v>440</v>
      </c>
      <c r="H64" s="8" t="s">
        <v>442</v>
      </c>
      <c r="I64" s="8" t="s">
        <v>422</v>
      </c>
      <c r="J64" s="8" t="s">
        <v>423</v>
      </c>
      <c r="K64" s="8" t="s">
        <v>39</v>
      </c>
      <c r="L64" s="8" t="s">
        <v>39</v>
      </c>
      <c r="M64" s="6"/>
      <c r="N64" s="7">
        <v>46068</v>
      </c>
      <c r="O64" s="7" t="s">
        <v>39</v>
      </c>
      <c r="P64" s="7" t="s">
        <v>39</v>
      </c>
      <c r="Q64" s="6" t="s">
        <v>42</v>
      </c>
      <c r="R64" s="8" t="s">
        <v>443</v>
      </c>
      <c r="S64" t="str">
        <f>HYPERLINK("https://docs.wto.org/imrd/directdoc.asp?DDFDocuments/t/G/TBTN25/TZA1472.docx", "https://docs.wto.org/imrd/directdoc.asp?DDFDocuments/t/G/TBTN25/TZA1472.docx")</f>
        <v>https://docs.wto.org/imrd/directdoc.asp?DDFDocuments/t/G/TBTN25/TZA1472.docx</v>
      </c>
      <c r="T64" t="str">
        <f>HYPERLINK("https://docs.wto.org/imrd/directdoc.asp?DDFDocuments/u/G/TBTN25/TZA1472.docx", "https://docs.wto.org/imrd/directdoc.asp?DDFDocuments/u/G/TBTN25/TZA1472.docx")</f>
        <v>https://docs.wto.org/imrd/directdoc.asp?DDFDocuments/u/G/TBTN25/TZA1472.docx</v>
      </c>
      <c r="U64" t="str">
        <f>HYPERLINK("https://docs.wto.org/imrd/directdoc.asp?DDFDocuments/v/G/TBTN25/TZA1472.docx", "https://docs.wto.org/imrd/directdoc.asp?DDFDocuments/v/G/TBTN25/TZA1472.docx")</f>
        <v>https://docs.wto.org/imrd/directdoc.asp?DDFDocuments/v/G/TBTN25/TZA1472.docx</v>
      </c>
      <c r="V64" t="s">
        <v>44</v>
      </c>
      <c r="W64" t="s">
        <v>45</v>
      </c>
      <c r="X64" t="s">
        <v>45</v>
      </c>
      <c r="Y64" t="s">
        <v>45</v>
      </c>
      <c r="Z64" t="s">
        <v>45</v>
      </c>
      <c r="AA64" t="s">
        <v>45</v>
      </c>
      <c r="AB64" t="s">
        <v>45</v>
      </c>
      <c r="AC64" s="2" t="s">
        <v>444</v>
      </c>
      <c r="AD64" t="s">
        <v>39</v>
      </c>
      <c r="AE64" t="s">
        <v>39</v>
      </c>
      <c r="AF64" t="s">
        <v>39</v>
      </c>
      <c r="AG64" t="s">
        <v>39</v>
      </c>
      <c r="AH64" t="s">
        <v>39</v>
      </c>
      <c r="AI64" s="2" t="s">
        <v>39</v>
      </c>
    </row>
    <row r="65" spans="1:35" ht="180" x14ac:dyDescent="0.25">
      <c r="A65" s="8" t="s">
        <v>448</v>
      </c>
      <c r="B65" s="6" t="s">
        <v>445</v>
      </c>
      <c r="C65" s="7">
        <v>46008</v>
      </c>
      <c r="D65" s="9" t="str">
        <f>HYPERLINK("https://www.epingalert.org/en/Search?viewData= G/TBT/N/ARE/692, G/TBT/N/BHR/771, G/TBT/N/KWT/755, G/TBT/N/OMN/594, G/TBT/N/QAT/745, G/TBT/N/YEM/345"," G/TBT/N/ARE/692, G/TBT/N/BHR/771, G/TBT/N/KWT/755, G/TBT/N/OMN/594, G/TBT/N/QAT/745, G/TBT/N/YEM/345")</f>
        <v xml:space="preserve"> G/TBT/N/ARE/692, G/TBT/N/BHR/771, G/TBT/N/KWT/755, G/TBT/N/OMN/594, G/TBT/N/QAT/745, G/TBT/N/YEM/345</v>
      </c>
      <c r="E65" s="8" t="s">
        <v>446</v>
      </c>
      <c r="F65" s="8" t="s">
        <v>447</v>
      </c>
      <c r="H65" s="8" t="s">
        <v>39</v>
      </c>
      <c r="I65" s="8" t="s">
        <v>449</v>
      </c>
      <c r="J65" s="8" t="s">
        <v>237</v>
      </c>
      <c r="K65" s="8" t="s">
        <v>450</v>
      </c>
      <c r="L65" s="8" t="s">
        <v>39</v>
      </c>
      <c r="M65" s="6"/>
      <c r="N65" s="7">
        <v>46068</v>
      </c>
      <c r="O65" s="7" t="s">
        <v>39</v>
      </c>
      <c r="P65" s="7" t="s">
        <v>39</v>
      </c>
      <c r="Q65" s="6" t="s">
        <v>42</v>
      </c>
      <c r="R65" s="8" t="s">
        <v>451</v>
      </c>
      <c r="S65" t="str">
        <f>HYPERLINK("https://docs.wto.org/imrd/directdoc.asp?DDFDocuments/t/G/TBTN25/ARE692.docx", "https://docs.wto.org/imrd/directdoc.asp?DDFDocuments/t/G/TBTN25/ARE692.docx")</f>
        <v>https://docs.wto.org/imrd/directdoc.asp?DDFDocuments/t/G/TBTN25/ARE692.docx</v>
      </c>
      <c r="T65" t="str">
        <f>HYPERLINK("https://docs.wto.org/imrd/directdoc.asp?DDFDocuments/u/G/TBTN25/ARE692.docx", "https://docs.wto.org/imrd/directdoc.asp?DDFDocuments/u/G/TBTN25/ARE692.docx")</f>
        <v>https://docs.wto.org/imrd/directdoc.asp?DDFDocuments/u/G/TBTN25/ARE692.docx</v>
      </c>
      <c r="U65" t="str">
        <f>HYPERLINK("https://docs.wto.org/imrd/directdoc.asp?DDFDocuments/v/G/TBTN25/ARE692.docx", "https://docs.wto.org/imrd/directdoc.asp?DDFDocuments/v/G/TBTN25/ARE692.docx")</f>
        <v>https://docs.wto.org/imrd/directdoc.asp?DDFDocuments/v/G/TBTN25/ARE692.docx</v>
      </c>
      <c r="V65" t="s">
        <v>44</v>
      </c>
      <c r="W65" t="s">
        <v>45</v>
      </c>
      <c r="X65" t="s">
        <v>45</v>
      </c>
      <c r="Y65" t="s">
        <v>45</v>
      </c>
      <c r="Z65" t="s">
        <v>45</v>
      </c>
      <c r="AA65" t="s">
        <v>45</v>
      </c>
      <c r="AB65" t="s">
        <v>45</v>
      </c>
      <c r="AC65" s="2" t="s">
        <v>452</v>
      </c>
      <c r="AD65" t="s">
        <v>39</v>
      </c>
      <c r="AE65" t="s">
        <v>39</v>
      </c>
      <c r="AF65" t="s">
        <v>39</v>
      </c>
      <c r="AG65" t="s">
        <v>39</v>
      </c>
      <c r="AH65" t="s">
        <v>39</v>
      </c>
      <c r="AI65" s="2" t="s">
        <v>39</v>
      </c>
    </row>
    <row r="66" spans="1:35" ht="180" x14ac:dyDescent="0.25">
      <c r="A66" s="8" t="s">
        <v>448</v>
      </c>
      <c r="B66" s="6" t="s">
        <v>426</v>
      </c>
      <c r="C66" s="7">
        <v>46008</v>
      </c>
      <c r="D66" s="9" t="str">
        <f>HYPERLINK("https://www.epingalert.org/en/Search?viewData= G/TBT/N/ARE/692, G/TBT/N/BHR/771, G/TBT/N/KWT/755, G/TBT/N/OMN/594, G/TBT/N/QAT/745, G/TBT/N/YEM/345"," G/TBT/N/ARE/692, G/TBT/N/BHR/771, G/TBT/N/KWT/755, G/TBT/N/OMN/594, G/TBT/N/QAT/745, G/TBT/N/YEM/345")</f>
        <v xml:space="preserve"> G/TBT/N/ARE/692, G/TBT/N/BHR/771, G/TBT/N/KWT/755, G/TBT/N/OMN/594, G/TBT/N/QAT/745, G/TBT/N/YEM/345</v>
      </c>
      <c r="E66" s="8" t="s">
        <v>446</v>
      </c>
      <c r="F66" s="8" t="s">
        <v>447</v>
      </c>
      <c r="H66" s="8" t="s">
        <v>39</v>
      </c>
      <c r="I66" s="8" t="s">
        <v>449</v>
      </c>
      <c r="J66" s="8" t="s">
        <v>237</v>
      </c>
      <c r="K66" s="8" t="s">
        <v>450</v>
      </c>
      <c r="L66" s="8" t="s">
        <v>39</v>
      </c>
      <c r="M66" s="6"/>
      <c r="N66" s="7">
        <v>46068</v>
      </c>
      <c r="O66" s="7" t="s">
        <v>39</v>
      </c>
      <c r="P66" s="7" t="s">
        <v>39</v>
      </c>
      <c r="Q66" s="6" t="s">
        <v>42</v>
      </c>
      <c r="R66" s="8" t="s">
        <v>451</v>
      </c>
      <c r="S66" t="str">
        <f>HYPERLINK("https://docs.wto.org/imrd/directdoc.asp?DDFDocuments/t/G/TBTN25/ARE692.docx", "https://docs.wto.org/imrd/directdoc.asp?DDFDocuments/t/G/TBTN25/ARE692.docx")</f>
        <v>https://docs.wto.org/imrd/directdoc.asp?DDFDocuments/t/G/TBTN25/ARE692.docx</v>
      </c>
      <c r="T66" t="str">
        <f>HYPERLINK("https://docs.wto.org/imrd/directdoc.asp?DDFDocuments/u/G/TBTN25/ARE692.docx", "https://docs.wto.org/imrd/directdoc.asp?DDFDocuments/u/G/TBTN25/ARE692.docx")</f>
        <v>https://docs.wto.org/imrd/directdoc.asp?DDFDocuments/u/G/TBTN25/ARE692.docx</v>
      </c>
      <c r="U66" t="str">
        <f>HYPERLINK("https://docs.wto.org/imrd/directdoc.asp?DDFDocuments/v/G/TBTN25/ARE692.docx", "https://docs.wto.org/imrd/directdoc.asp?DDFDocuments/v/G/TBTN25/ARE692.docx")</f>
        <v>https://docs.wto.org/imrd/directdoc.asp?DDFDocuments/v/G/TBTN25/ARE692.docx</v>
      </c>
      <c r="V66" t="s">
        <v>44</v>
      </c>
      <c r="W66" t="s">
        <v>45</v>
      </c>
      <c r="X66" t="s">
        <v>45</v>
      </c>
      <c r="Y66" t="s">
        <v>45</v>
      </c>
      <c r="Z66" t="s">
        <v>45</v>
      </c>
      <c r="AA66" t="s">
        <v>45</v>
      </c>
      <c r="AB66" t="s">
        <v>45</v>
      </c>
      <c r="AC66" s="2" t="s">
        <v>452</v>
      </c>
      <c r="AD66" t="s">
        <v>39</v>
      </c>
      <c r="AE66" t="s">
        <v>39</v>
      </c>
      <c r="AF66" t="s">
        <v>39</v>
      </c>
      <c r="AG66" t="s">
        <v>39</v>
      </c>
      <c r="AH66" t="s">
        <v>39</v>
      </c>
      <c r="AI66" s="2" t="s">
        <v>39</v>
      </c>
    </row>
    <row r="67" spans="1:35" ht="180" x14ac:dyDescent="0.25">
      <c r="A67" s="8" t="s">
        <v>448</v>
      </c>
      <c r="B67" s="6" t="s">
        <v>453</v>
      </c>
      <c r="C67" s="7">
        <v>46008</v>
      </c>
      <c r="D67" s="9" t="str">
        <f>HYPERLINK("https://www.epingalert.org/en/Search?viewData= G/TBT/N/ARE/692, G/TBT/N/BHR/771, G/TBT/N/KWT/755, G/TBT/N/OMN/594, G/TBT/N/QAT/745, G/TBT/N/YEM/345"," G/TBT/N/ARE/692, G/TBT/N/BHR/771, G/TBT/N/KWT/755, G/TBT/N/OMN/594, G/TBT/N/QAT/745, G/TBT/N/YEM/345")</f>
        <v xml:space="preserve"> G/TBT/N/ARE/692, G/TBT/N/BHR/771, G/TBT/N/KWT/755, G/TBT/N/OMN/594, G/TBT/N/QAT/745, G/TBT/N/YEM/345</v>
      </c>
      <c r="E67" s="8" t="s">
        <v>446</v>
      </c>
      <c r="F67" s="8" t="s">
        <v>447</v>
      </c>
      <c r="H67" s="8" t="s">
        <v>39</v>
      </c>
      <c r="I67" s="8" t="s">
        <v>449</v>
      </c>
      <c r="J67" s="8" t="s">
        <v>237</v>
      </c>
      <c r="K67" s="8" t="s">
        <v>450</v>
      </c>
      <c r="L67" s="8" t="s">
        <v>39</v>
      </c>
      <c r="M67" s="6"/>
      <c r="N67" s="7">
        <v>46068</v>
      </c>
      <c r="O67" s="7" t="s">
        <v>39</v>
      </c>
      <c r="P67" s="7" t="s">
        <v>39</v>
      </c>
      <c r="Q67" s="6" t="s">
        <v>42</v>
      </c>
      <c r="R67" s="8" t="s">
        <v>451</v>
      </c>
      <c r="S67" t="str">
        <f>HYPERLINK("https://docs.wto.org/imrd/directdoc.asp?DDFDocuments/t/G/TBTN25/ARE692.docx", "https://docs.wto.org/imrd/directdoc.asp?DDFDocuments/t/G/TBTN25/ARE692.docx")</f>
        <v>https://docs.wto.org/imrd/directdoc.asp?DDFDocuments/t/G/TBTN25/ARE692.docx</v>
      </c>
      <c r="T67" t="str">
        <f>HYPERLINK("https://docs.wto.org/imrd/directdoc.asp?DDFDocuments/u/G/TBTN25/ARE692.docx", "https://docs.wto.org/imrd/directdoc.asp?DDFDocuments/u/G/TBTN25/ARE692.docx")</f>
        <v>https://docs.wto.org/imrd/directdoc.asp?DDFDocuments/u/G/TBTN25/ARE692.docx</v>
      </c>
      <c r="U67" t="str">
        <f>HYPERLINK("https://docs.wto.org/imrd/directdoc.asp?DDFDocuments/v/G/TBTN25/ARE692.docx", "https://docs.wto.org/imrd/directdoc.asp?DDFDocuments/v/G/TBTN25/ARE692.docx")</f>
        <v>https://docs.wto.org/imrd/directdoc.asp?DDFDocuments/v/G/TBTN25/ARE692.docx</v>
      </c>
      <c r="V67" t="s">
        <v>44</v>
      </c>
      <c r="W67" t="s">
        <v>45</v>
      </c>
      <c r="X67" t="s">
        <v>45</v>
      </c>
      <c r="Y67" t="s">
        <v>45</v>
      </c>
      <c r="Z67" t="s">
        <v>45</v>
      </c>
      <c r="AA67" t="s">
        <v>45</v>
      </c>
      <c r="AB67" t="s">
        <v>45</v>
      </c>
      <c r="AC67" s="2" t="s">
        <v>452</v>
      </c>
      <c r="AD67" t="s">
        <v>39</v>
      </c>
      <c r="AE67" t="s">
        <v>39</v>
      </c>
      <c r="AF67" t="s">
        <v>39</v>
      </c>
      <c r="AG67" t="s">
        <v>39</v>
      </c>
      <c r="AH67" t="s">
        <v>39</v>
      </c>
      <c r="AI67" s="2" t="s">
        <v>39</v>
      </c>
    </row>
    <row r="68" spans="1:35" ht="75" x14ac:dyDescent="0.25">
      <c r="A68" s="8" t="s">
        <v>435</v>
      </c>
      <c r="B68" s="6" t="s">
        <v>445</v>
      </c>
      <c r="C68" s="7">
        <v>46008</v>
      </c>
      <c r="D68" s="9" t="str">
        <f>HYPERLINK("https://www.epingalert.org/en/Search?viewData= G/TBT/N/ARE/691, G/TBT/N/BHR/770, G/TBT/N/KWT/754, G/TBT/N/OMN/593, G/TBT/N/QAT/744, G/TBT/N/SAU/1426, G/TBT/N/YEM/344"," G/TBT/N/ARE/691, G/TBT/N/BHR/770, G/TBT/N/KWT/754, G/TBT/N/OMN/593, G/TBT/N/QAT/744, G/TBT/N/SAU/1426, G/TBT/N/YEM/344")</f>
        <v xml:space="preserve"> G/TBT/N/ARE/691, G/TBT/N/BHR/770, G/TBT/N/KWT/754, G/TBT/N/OMN/593, G/TBT/N/QAT/744, G/TBT/N/SAU/1426, G/TBT/N/YEM/344</v>
      </c>
      <c r="E68" s="8" t="s">
        <v>433</v>
      </c>
      <c r="F68" s="8" t="s">
        <v>434</v>
      </c>
      <c r="H68" s="8" t="s">
        <v>39</v>
      </c>
      <c r="I68" s="8" t="s">
        <v>436</v>
      </c>
      <c r="J68" s="8" t="s">
        <v>300</v>
      </c>
      <c r="K68" s="8" t="s">
        <v>39</v>
      </c>
      <c r="L68" s="8" t="s">
        <v>39</v>
      </c>
      <c r="M68" s="6"/>
      <c r="N68" s="7">
        <v>46068</v>
      </c>
      <c r="O68" s="7" t="s">
        <v>39</v>
      </c>
      <c r="P68" s="7" t="s">
        <v>39</v>
      </c>
      <c r="Q68" s="6" t="s">
        <v>42</v>
      </c>
      <c r="R68" s="8" t="s">
        <v>437</v>
      </c>
      <c r="S68" t="str">
        <f>HYPERLINK("https://docs.wto.org/imrd/directdoc.asp?DDFDocuments/t/G/TBTN25/ARE691.docx", "https://docs.wto.org/imrd/directdoc.asp?DDFDocuments/t/G/TBTN25/ARE691.docx")</f>
        <v>https://docs.wto.org/imrd/directdoc.asp?DDFDocuments/t/G/TBTN25/ARE691.docx</v>
      </c>
      <c r="T68" t="str">
        <f>HYPERLINK("https://docs.wto.org/imrd/directdoc.asp?DDFDocuments/u/G/TBTN25/ARE691.docx", "https://docs.wto.org/imrd/directdoc.asp?DDFDocuments/u/G/TBTN25/ARE691.docx")</f>
        <v>https://docs.wto.org/imrd/directdoc.asp?DDFDocuments/u/G/TBTN25/ARE691.docx</v>
      </c>
      <c r="U68" t="str">
        <f>HYPERLINK("https://docs.wto.org/imrd/directdoc.asp?DDFDocuments/v/G/TBTN25/ARE691.docx", "https://docs.wto.org/imrd/directdoc.asp?DDFDocuments/v/G/TBTN25/ARE691.docx")</f>
        <v>https://docs.wto.org/imrd/directdoc.asp?DDFDocuments/v/G/TBTN25/ARE691.docx</v>
      </c>
      <c r="V68" t="s">
        <v>44</v>
      </c>
      <c r="W68" t="s">
        <v>45</v>
      </c>
      <c r="X68" t="s">
        <v>45</v>
      </c>
      <c r="Y68" t="s">
        <v>45</v>
      </c>
      <c r="Z68" t="s">
        <v>45</v>
      </c>
      <c r="AA68" t="s">
        <v>45</v>
      </c>
      <c r="AB68" t="s">
        <v>45</v>
      </c>
      <c r="AC68" s="2" t="s">
        <v>438</v>
      </c>
      <c r="AD68" t="s">
        <v>39</v>
      </c>
      <c r="AE68" t="s">
        <v>39</v>
      </c>
      <c r="AF68" t="s">
        <v>39</v>
      </c>
      <c r="AG68" t="s">
        <v>39</v>
      </c>
      <c r="AH68" t="s">
        <v>39</v>
      </c>
      <c r="AI68" s="2" t="s">
        <v>39</v>
      </c>
    </row>
    <row r="69" spans="1:35" ht="180" x14ac:dyDescent="0.25">
      <c r="A69" s="8" t="s">
        <v>448</v>
      </c>
      <c r="B69" s="6" t="s">
        <v>432</v>
      </c>
      <c r="C69" s="7">
        <v>46008</v>
      </c>
      <c r="D69" s="9" t="str">
        <f>HYPERLINK("https://www.epingalert.org/en/Search?viewData= G/TBT/N/ARE/692, G/TBT/N/BHR/771, G/TBT/N/KWT/755, G/TBT/N/OMN/594, G/TBT/N/QAT/745, G/TBT/N/YEM/345"," G/TBT/N/ARE/692, G/TBT/N/BHR/771, G/TBT/N/KWT/755, G/TBT/N/OMN/594, G/TBT/N/QAT/745, G/TBT/N/YEM/345")</f>
        <v xml:space="preserve"> G/TBT/N/ARE/692, G/TBT/N/BHR/771, G/TBT/N/KWT/755, G/TBT/N/OMN/594, G/TBT/N/QAT/745, G/TBT/N/YEM/345</v>
      </c>
      <c r="E69" s="8" t="s">
        <v>446</v>
      </c>
      <c r="F69" s="8" t="s">
        <v>447</v>
      </c>
      <c r="H69" s="8" t="s">
        <v>39</v>
      </c>
      <c r="I69" s="8" t="s">
        <v>449</v>
      </c>
      <c r="J69" s="8" t="s">
        <v>237</v>
      </c>
      <c r="K69" s="8" t="s">
        <v>450</v>
      </c>
      <c r="L69" s="8" t="s">
        <v>39</v>
      </c>
      <c r="M69" s="6"/>
      <c r="N69" s="7">
        <v>46068</v>
      </c>
      <c r="O69" s="7" t="s">
        <v>39</v>
      </c>
      <c r="P69" s="7" t="s">
        <v>39</v>
      </c>
      <c r="Q69" s="6" t="s">
        <v>42</v>
      </c>
      <c r="R69" s="8" t="s">
        <v>451</v>
      </c>
      <c r="S69" t="str">
        <f>HYPERLINK("https://docs.wto.org/imrd/directdoc.asp?DDFDocuments/t/G/TBTN25/ARE692.docx", "https://docs.wto.org/imrd/directdoc.asp?DDFDocuments/t/G/TBTN25/ARE692.docx")</f>
        <v>https://docs.wto.org/imrd/directdoc.asp?DDFDocuments/t/G/TBTN25/ARE692.docx</v>
      </c>
      <c r="T69" t="str">
        <f>HYPERLINK("https://docs.wto.org/imrd/directdoc.asp?DDFDocuments/u/G/TBTN25/ARE692.docx", "https://docs.wto.org/imrd/directdoc.asp?DDFDocuments/u/G/TBTN25/ARE692.docx")</f>
        <v>https://docs.wto.org/imrd/directdoc.asp?DDFDocuments/u/G/TBTN25/ARE692.docx</v>
      </c>
      <c r="U69" t="str">
        <f>HYPERLINK("https://docs.wto.org/imrd/directdoc.asp?DDFDocuments/v/G/TBTN25/ARE692.docx", "https://docs.wto.org/imrd/directdoc.asp?DDFDocuments/v/G/TBTN25/ARE692.docx")</f>
        <v>https://docs.wto.org/imrd/directdoc.asp?DDFDocuments/v/G/TBTN25/ARE692.docx</v>
      </c>
      <c r="V69" t="s">
        <v>44</v>
      </c>
      <c r="W69" t="s">
        <v>45</v>
      </c>
      <c r="X69" t="s">
        <v>45</v>
      </c>
      <c r="Y69" t="s">
        <v>45</v>
      </c>
      <c r="Z69" t="s">
        <v>45</v>
      </c>
      <c r="AA69" t="s">
        <v>45</v>
      </c>
      <c r="AB69" t="s">
        <v>45</v>
      </c>
      <c r="AC69" s="2" t="s">
        <v>452</v>
      </c>
      <c r="AD69" t="s">
        <v>39</v>
      </c>
      <c r="AE69" t="s">
        <v>39</v>
      </c>
      <c r="AF69" t="s">
        <v>39</v>
      </c>
      <c r="AG69" t="s">
        <v>39</v>
      </c>
      <c r="AH69" t="s">
        <v>39</v>
      </c>
      <c r="AI69" s="2" t="s">
        <v>39</v>
      </c>
    </row>
    <row r="70" spans="1:35" x14ac:dyDescent="0.25">
      <c r="A70" s="8" t="s">
        <v>413</v>
      </c>
      <c r="B70" s="6" t="s">
        <v>193</v>
      </c>
      <c r="C70" s="7">
        <v>46008</v>
      </c>
      <c r="D70" s="9" t="str">
        <f>HYPERLINK("https://www.epingalert.org/en/Search?viewData= G/TBT/N/ARE/694, G/TBT/N/BHR/773, G/TBT/N/KWT/757, G/TBT/N/OMN/596, G/TBT/N/QAT/747, G/TBT/N/SAU/1428, G/TBT/N/YEM/347"," G/TBT/N/ARE/694, G/TBT/N/BHR/773, G/TBT/N/KWT/757, G/TBT/N/OMN/596, G/TBT/N/QAT/747, G/TBT/N/SAU/1428, G/TBT/N/YEM/347")</f>
        <v xml:space="preserve"> G/TBT/N/ARE/694, G/TBT/N/BHR/773, G/TBT/N/KWT/757, G/TBT/N/OMN/596, G/TBT/N/QAT/747, G/TBT/N/SAU/1428, G/TBT/N/YEM/347</v>
      </c>
      <c r="E70" s="8" t="s">
        <v>428</v>
      </c>
      <c r="F70" s="8" t="s">
        <v>429</v>
      </c>
      <c r="H70" s="8" t="s">
        <v>39</v>
      </c>
      <c r="I70" s="8" t="s">
        <v>414</v>
      </c>
      <c r="J70" s="8" t="s">
        <v>92</v>
      </c>
      <c r="K70" s="8" t="s">
        <v>39</v>
      </c>
      <c r="L70" s="8" t="s">
        <v>39</v>
      </c>
      <c r="M70" s="6"/>
      <c r="N70" s="7">
        <v>46068</v>
      </c>
      <c r="O70" s="7" t="s">
        <v>39</v>
      </c>
      <c r="P70" s="7" t="s">
        <v>39</v>
      </c>
      <c r="Q70" s="6" t="s">
        <v>42</v>
      </c>
      <c r="R70" s="8" t="s">
        <v>430</v>
      </c>
      <c r="S70" t="str">
        <f>HYPERLINK("https://docs.wto.org/imrd/directdoc.asp?DDFDocuments/t/G/TBTN25/ARE694.docx", "https://docs.wto.org/imrd/directdoc.asp?DDFDocuments/t/G/TBTN25/ARE694.docx")</f>
        <v>https://docs.wto.org/imrd/directdoc.asp?DDFDocuments/t/G/TBTN25/ARE694.docx</v>
      </c>
      <c r="T70" t="str">
        <f>HYPERLINK("https://docs.wto.org/imrd/directdoc.asp?DDFDocuments/u/G/TBTN25/ARE694.docx", "https://docs.wto.org/imrd/directdoc.asp?DDFDocuments/u/G/TBTN25/ARE694.docx")</f>
        <v>https://docs.wto.org/imrd/directdoc.asp?DDFDocuments/u/G/TBTN25/ARE694.docx</v>
      </c>
      <c r="U70" t="str">
        <f>HYPERLINK("https://docs.wto.org/imrd/directdoc.asp?DDFDocuments/v/G/TBTN25/ARE694.docx", "https://docs.wto.org/imrd/directdoc.asp?DDFDocuments/v/G/TBTN25/ARE694.docx")</f>
        <v>https://docs.wto.org/imrd/directdoc.asp?DDFDocuments/v/G/TBTN25/ARE694.docx</v>
      </c>
      <c r="V70" t="s">
        <v>44</v>
      </c>
      <c r="W70" t="s">
        <v>45</v>
      </c>
      <c r="X70" t="s">
        <v>45</v>
      </c>
      <c r="Y70" t="s">
        <v>45</v>
      </c>
      <c r="Z70" t="s">
        <v>45</v>
      </c>
      <c r="AA70" t="s">
        <v>45</v>
      </c>
      <c r="AB70" t="s">
        <v>45</v>
      </c>
      <c r="AC70" s="2" t="s">
        <v>431</v>
      </c>
      <c r="AD70" t="s">
        <v>39</v>
      </c>
      <c r="AE70" t="s">
        <v>39</v>
      </c>
      <c r="AF70" t="s">
        <v>39</v>
      </c>
      <c r="AG70" t="s">
        <v>39</v>
      </c>
      <c r="AH70" t="s">
        <v>39</v>
      </c>
      <c r="AI70" s="2" t="s">
        <v>39</v>
      </c>
    </row>
    <row r="71" spans="1:35" ht="45" x14ac:dyDescent="0.25">
      <c r="A71" s="8" t="s">
        <v>456</v>
      </c>
      <c r="B71" s="6" t="s">
        <v>34</v>
      </c>
      <c r="C71" s="7">
        <v>46008</v>
      </c>
      <c r="D71" s="9" t="str">
        <f>HYPERLINK("https://www.epingalert.org/en/Search?viewData= G/TBT/N/JPN/890"," G/TBT/N/JPN/890")</f>
        <v xml:space="preserve"> G/TBT/N/JPN/890</v>
      </c>
      <c r="E71" s="8" t="s">
        <v>454</v>
      </c>
      <c r="F71" s="8" t="s">
        <v>455</v>
      </c>
      <c r="H71" s="8" t="s">
        <v>39</v>
      </c>
      <c r="I71" s="8" t="s">
        <v>312</v>
      </c>
      <c r="J71" s="8" t="s">
        <v>40</v>
      </c>
      <c r="K71" s="8" t="s">
        <v>457</v>
      </c>
      <c r="L71" s="8" t="s">
        <v>39</v>
      </c>
      <c r="M71" s="6"/>
      <c r="N71" s="7">
        <v>46068</v>
      </c>
      <c r="O71" s="7" t="s">
        <v>39</v>
      </c>
      <c r="P71" s="7" t="s">
        <v>39</v>
      </c>
      <c r="Q71" s="6" t="s">
        <v>42</v>
      </c>
      <c r="R71" s="8" t="s">
        <v>458</v>
      </c>
      <c r="S71" t="str">
        <f>HYPERLINK("https://docs.wto.org/imrd/directdoc.asp?DDFDocuments/t/G/TBTN25/JPN890.docx", "https://docs.wto.org/imrd/directdoc.asp?DDFDocuments/t/G/TBTN25/JPN890.docx")</f>
        <v>https://docs.wto.org/imrd/directdoc.asp?DDFDocuments/t/G/TBTN25/JPN890.docx</v>
      </c>
      <c r="T71" t="str">
        <f>HYPERLINK("https://docs.wto.org/imrd/directdoc.asp?DDFDocuments/u/G/TBTN25/JPN890.docx", "https://docs.wto.org/imrd/directdoc.asp?DDFDocuments/u/G/TBTN25/JPN890.docx")</f>
        <v>https://docs.wto.org/imrd/directdoc.asp?DDFDocuments/u/G/TBTN25/JPN890.docx</v>
      </c>
      <c r="U71" t="str">
        <f>HYPERLINK("https://docs.wto.org/imrd/directdoc.asp?DDFDocuments/v/G/TBTN25/JPN890.docx", "https://docs.wto.org/imrd/directdoc.asp?DDFDocuments/v/G/TBTN25/JPN890.docx")</f>
        <v>https://docs.wto.org/imrd/directdoc.asp?DDFDocuments/v/G/TBTN25/JPN890.docx</v>
      </c>
      <c r="V71" t="s">
        <v>44</v>
      </c>
      <c r="W71" t="s">
        <v>45</v>
      </c>
      <c r="X71" t="s">
        <v>45</v>
      </c>
      <c r="Y71" t="s">
        <v>45</v>
      </c>
      <c r="Z71" t="s">
        <v>45</v>
      </c>
      <c r="AA71" t="s">
        <v>45</v>
      </c>
      <c r="AB71" t="s">
        <v>45</v>
      </c>
      <c r="AC71" s="2" t="s">
        <v>459</v>
      </c>
      <c r="AD71" t="s">
        <v>39</v>
      </c>
      <c r="AE71" t="s">
        <v>39</v>
      </c>
      <c r="AF71" t="s">
        <v>39</v>
      </c>
      <c r="AG71" t="s">
        <v>39</v>
      </c>
      <c r="AH71" t="s">
        <v>39</v>
      </c>
      <c r="AI71" s="2" t="s">
        <v>39</v>
      </c>
    </row>
    <row r="72" spans="1:35" x14ac:dyDescent="0.25">
      <c r="A72" s="8" t="s">
        <v>413</v>
      </c>
      <c r="B72" s="6" t="s">
        <v>445</v>
      </c>
      <c r="C72" s="7">
        <v>46008</v>
      </c>
      <c r="D72" s="9" t="str">
        <f>HYPERLINK("https://www.epingalert.org/en/Search?viewData= G/TBT/N/ARE/694, G/TBT/N/BHR/773, G/TBT/N/KWT/757, G/TBT/N/OMN/596, G/TBT/N/QAT/747, G/TBT/N/SAU/1428, G/TBT/N/YEM/347"," G/TBT/N/ARE/694, G/TBT/N/BHR/773, G/TBT/N/KWT/757, G/TBT/N/OMN/596, G/TBT/N/QAT/747, G/TBT/N/SAU/1428, G/TBT/N/YEM/347")</f>
        <v xml:space="preserve"> G/TBT/N/ARE/694, G/TBT/N/BHR/773, G/TBT/N/KWT/757, G/TBT/N/OMN/596, G/TBT/N/QAT/747, G/TBT/N/SAU/1428, G/TBT/N/YEM/347</v>
      </c>
      <c r="E72" s="8" t="s">
        <v>428</v>
      </c>
      <c r="F72" s="8" t="s">
        <v>429</v>
      </c>
      <c r="H72" s="8" t="s">
        <v>39</v>
      </c>
      <c r="I72" s="8" t="s">
        <v>414</v>
      </c>
      <c r="J72" s="8" t="s">
        <v>92</v>
      </c>
      <c r="K72" s="8" t="s">
        <v>39</v>
      </c>
      <c r="L72" s="8" t="s">
        <v>39</v>
      </c>
      <c r="M72" s="6"/>
      <c r="N72" s="7">
        <v>46068</v>
      </c>
      <c r="O72" s="7" t="s">
        <v>39</v>
      </c>
      <c r="P72" s="7" t="s">
        <v>39</v>
      </c>
      <c r="Q72" s="6" t="s">
        <v>42</v>
      </c>
      <c r="R72" s="8" t="s">
        <v>430</v>
      </c>
      <c r="S72" t="str">
        <f>HYPERLINK("https://docs.wto.org/imrd/directdoc.asp?DDFDocuments/t/G/TBTN25/ARE694.docx", "https://docs.wto.org/imrd/directdoc.asp?DDFDocuments/t/G/TBTN25/ARE694.docx")</f>
        <v>https://docs.wto.org/imrd/directdoc.asp?DDFDocuments/t/G/TBTN25/ARE694.docx</v>
      </c>
      <c r="T72" t="str">
        <f>HYPERLINK("https://docs.wto.org/imrd/directdoc.asp?DDFDocuments/u/G/TBTN25/ARE694.docx", "https://docs.wto.org/imrd/directdoc.asp?DDFDocuments/u/G/TBTN25/ARE694.docx")</f>
        <v>https://docs.wto.org/imrd/directdoc.asp?DDFDocuments/u/G/TBTN25/ARE694.docx</v>
      </c>
      <c r="U72" t="str">
        <f>HYPERLINK("https://docs.wto.org/imrd/directdoc.asp?DDFDocuments/v/G/TBTN25/ARE694.docx", "https://docs.wto.org/imrd/directdoc.asp?DDFDocuments/v/G/TBTN25/ARE694.docx")</f>
        <v>https://docs.wto.org/imrd/directdoc.asp?DDFDocuments/v/G/TBTN25/ARE694.docx</v>
      </c>
      <c r="V72" t="s">
        <v>44</v>
      </c>
      <c r="W72" t="s">
        <v>45</v>
      </c>
      <c r="X72" t="s">
        <v>45</v>
      </c>
      <c r="Y72" t="s">
        <v>45</v>
      </c>
      <c r="Z72" t="s">
        <v>45</v>
      </c>
      <c r="AA72" t="s">
        <v>45</v>
      </c>
      <c r="AB72" t="s">
        <v>45</v>
      </c>
      <c r="AC72" s="2" t="s">
        <v>431</v>
      </c>
      <c r="AD72" t="s">
        <v>39</v>
      </c>
      <c r="AE72" t="s">
        <v>39</v>
      </c>
      <c r="AF72" t="s">
        <v>39</v>
      </c>
      <c r="AG72" t="s">
        <v>39</v>
      </c>
      <c r="AH72" t="s">
        <v>39</v>
      </c>
      <c r="AI72" s="2" t="s">
        <v>39</v>
      </c>
    </row>
    <row r="73" spans="1:35" ht="30" x14ac:dyDescent="0.25">
      <c r="A73" s="8" t="s">
        <v>413</v>
      </c>
      <c r="B73" s="6" t="s">
        <v>432</v>
      </c>
      <c r="C73" s="7">
        <v>46008</v>
      </c>
      <c r="D73" s="9" t="str">
        <f>HYPERLINK("https://www.epingalert.org/en/Search?viewData= G/TBT/N/ARE/693, G/TBT/N/BHR/772, G/TBT/N/KWT/756, G/TBT/N/OMN/595, G/TBT/N/QAT/746, G/TBT/N/SAU/1427, G/TBT/N/YEM/346"," G/TBT/N/ARE/693, G/TBT/N/BHR/772, G/TBT/N/KWT/756, G/TBT/N/OMN/595, G/TBT/N/QAT/746, G/TBT/N/SAU/1427, G/TBT/N/YEM/346")</f>
        <v xml:space="preserve"> G/TBT/N/ARE/693, G/TBT/N/BHR/772, G/TBT/N/KWT/756, G/TBT/N/OMN/595, G/TBT/N/QAT/746, G/TBT/N/SAU/1427, G/TBT/N/YEM/346</v>
      </c>
      <c r="E73" s="8" t="s">
        <v>411</v>
      </c>
      <c r="F73" s="8" t="s">
        <v>412</v>
      </c>
      <c r="H73" s="8" t="s">
        <v>39</v>
      </c>
      <c r="I73" s="8" t="s">
        <v>414</v>
      </c>
      <c r="J73" s="8" t="s">
        <v>92</v>
      </c>
      <c r="K73" s="8" t="s">
        <v>39</v>
      </c>
      <c r="L73" s="8" t="s">
        <v>39</v>
      </c>
      <c r="M73" s="6"/>
      <c r="N73" s="7">
        <v>46068</v>
      </c>
      <c r="O73" s="7" t="s">
        <v>39</v>
      </c>
      <c r="P73" s="7" t="s">
        <v>39</v>
      </c>
      <c r="Q73" s="6" t="s">
        <v>42</v>
      </c>
      <c r="R73" s="8" t="s">
        <v>415</v>
      </c>
      <c r="S73" t="str">
        <f>HYPERLINK("https://docs.wto.org/imrd/directdoc.asp?DDFDocuments/t/G/TBTN25/ARE693.docx", "https://docs.wto.org/imrd/directdoc.asp?DDFDocuments/t/G/TBTN25/ARE693.docx")</f>
        <v>https://docs.wto.org/imrd/directdoc.asp?DDFDocuments/t/G/TBTN25/ARE693.docx</v>
      </c>
      <c r="T73" t="str">
        <f>HYPERLINK("https://docs.wto.org/imrd/directdoc.asp?DDFDocuments/u/G/TBTN25/ARE693.docx", "https://docs.wto.org/imrd/directdoc.asp?DDFDocuments/u/G/TBTN25/ARE693.docx")</f>
        <v>https://docs.wto.org/imrd/directdoc.asp?DDFDocuments/u/G/TBTN25/ARE693.docx</v>
      </c>
      <c r="U73" t="str">
        <f>HYPERLINK("https://docs.wto.org/imrd/directdoc.asp?DDFDocuments/v/G/TBTN25/ARE693.docx", "https://docs.wto.org/imrd/directdoc.asp?DDFDocuments/v/G/TBTN25/ARE693.docx")</f>
        <v>https://docs.wto.org/imrd/directdoc.asp?DDFDocuments/v/G/TBTN25/ARE693.docx</v>
      </c>
      <c r="V73" t="s">
        <v>44</v>
      </c>
      <c r="W73" t="s">
        <v>45</v>
      </c>
      <c r="X73" t="s">
        <v>45</v>
      </c>
      <c r="Y73" t="s">
        <v>45</v>
      </c>
      <c r="Z73" t="s">
        <v>45</v>
      </c>
      <c r="AA73" t="s">
        <v>45</v>
      </c>
      <c r="AB73" t="s">
        <v>45</v>
      </c>
      <c r="AC73" s="2" t="s">
        <v>416</v>
      </c>
      <c r="AD73" t="s">
        <v>39</v>
      </c>
      <c r="AE73" t="s">
        <v>39</v>
      </c>
      <c r="AF73" t="s">
        <v>39</v>
      </c>
      <c r="AG73" t="s">
        <v>39</v>
      </c>
      <c r="AH73" t="s">
        <v>39</v>
      </c>
      <c r="AI73" s="2" t="s">
        <v>39</v>
      </c>
    </row>
    <row r="74" spans="1:35" ht="210" x14ac:dyDescent="0.25">
      <c r="A74" s="8" t="s">
        <v>463</v>
      </c>
      <c r="B74" s="6" t="s">
        <v>460</v>
      </c>
      <c r="C74" s="7">
        <v>46008</v>
      </c>
      <c r="D74" s="9" t="str">
        <f>HYPERLINK("https://www.epingalert.org/en/Search?viewData= G/TBT/N/UGA/2294"," G/TBT/N/UGA/2294")</f>
        <v xml:space="preserve"> G/TBT/N/UGA/2294</v>
      </c>
      <c r="E74" s="8" t="s">
        <v>461</v>
      </c>
      <c r="F74" s="8" t="s">
        <v>462</v>
      </c>
      <c r="H74" s="8" t="s">
        <v>464</v>
      </c>
      <c r="I74" s="8" t="s">
        <v>465</v>
      </c>
      <c r="J74" s="8" t="s">
        <v>466</v>
      </c>
      <c r="K74" s="8" t="s">
        <v>39</v>
      </c>
      <c r="L74" s="8" t="s">
        <v>39</v>
      </c>
      <c r="M74" s="6"/>
      <c r="N74" s="7">
        <v>46068</v>
      </c>
      <c r="O74" s="7" t="s">
        <v>39</v>
      </c>
      <c r="P74" s="7" t="s">
        <v>39</v>
      </c>
      <c r="Q74" s="6" t="s">
        <v>42</v>
      </c>
      <c r="R74" s="8" t="s">
        <v>467</v>
      </c>
      <c r="S74" t="str">
        <f>HYPERLINK("https://docs.wto.org/imrd/directdoc.asp?DDFDocuments/t/G/TBTN25/UGA2294.docx", "https://docs.wto.org/imrd/directdoc.asp?DDFDocuments/t/G/TBTN25/UGA2294.docx")</f>
        <v>https://docs.wto.org/imrd/directdoc.asp?DDFDocuments/t/G/TBTN25/UGA2294.docx</v>
      </c>
      <c r="T74" t="str">
        <f>HYPERLINK("https://docs.wto.org/imrd/directdoc.asp?DDFDocuments/u/G/TBTN25/UGA2294.docx", "https://docs.wto.org/imrd/directdoc.asp?DDFDocuments/u/G/TBTN25/UGA2294.docx")</f>
        <v>https://docs.wto.org/imrd/directdoc.asp?DDFDocuments/u/G/TBTN25/UGA2294.docx</v>
      </c>
      <c r="U74" t="str">
        <f>HYPERLINK("https://docs.wto.org/imrd/directdoc.asp?DDFDocuments/v/G/TBTN25/UGA2294.docx", "https://docs.wto.org/imrd/directdoc.asp?DDFDocuments/v/G/TBTN25/UGA2294.docx")</f>
        <v>https://docs.wto.org/imrd/directdoc.asp?DDFDocuments/v/G/TBTN25/UGA2294.docx</v>
      </c>
      <c r="V74" t="s">
        <v>44</v>
      </c>
      <c r="W74" t="s">
        <v>45</v>
      </c>
      <c r="X74" t="s">
        <v>45</v>
      </c>
      <c r="Y74" t="s">
        <v>45</v>
      </c>
      <c r="Z74" t="s">
        <v>45</v>
      </c>
      <c r="AA74" t="s">
        <v>45</v>
      </c>
      <c r="AB74" t="s">
        <v>45</v>
      </c>
      <c r="AC74" s="2" t="s">
        <v>468</v>
      </c>
      <c r="AD74" t="s">
        <v>39</v>
      </c>
      <c r="AE74" t="s">
        <v>39</v>
      </c>
      <c r="AF74" t="s">
        <v>39</v>
      </c>
      <c r="AG74" t="s">
        <v>39</v>
      </c>
      <c r="AH74" t="s">
        <v>39</v>
      </c>
      <c r="AI74" s="2" t="s">
        <v>39</v>
      </c>
    </row>
    <row r="75" spans="1:35" x14ac:dyDescent="0.25">
      <c r="A75" s="8" t="s">
        <v>413</v>
      </c>
      <c r="B75" s="6" t="s">
        <v>432</v>
      </c>
      <c r="C75" s="7">
        <v>46008</v>
      </c>
      <c r="D75" s="9" t="str">
        <f>HYPERLINK("https://www.epingalert.org/en/Search?viewData= G/TBT/N/ARE/694, G/TBT/N/BHR/773, G/TBT/N/KWT/757, G/TBT/N/OMN/596, G/TBT/N/QAT/747, G/TBT/N/SAU/1428, G/TBT/N/YEM/347"," G/TBT/N/ARE/694, G/TBT/N/BHR/773, G/TBT/N/KWT/757, G/TBT/N/OMN/596, G/TBT/N/QAT/747, G/TBT/N/SAU/1428, G/TBT/N/YEM/347")</f>
        <v xml:space="preserve"> G/TBT/N/ARE/694, G/TBT/N/BHR/773, G/TBT/N/KWT/757, G/TBT/N/OMN/596, G/TBT/N/QAT/747, G/TBT/N/SAU/1428, G/TBT/N/YEM/347</v>
      </c>
      <c r="E75" s="8" t="s">
        <v>428</v>
      </c>
      <c r="F75" s="8" t="s">
        <v>429</v>
      </c>
      <c r="H75" s="8" t="s">
        <v>39</v>
      </c>
      <c r="I75" s="8" t="s">
        <v>414</v>
      </c>
      <c r="J75" s="8" t="s">
        <v>92</v>
      </c>
      <c r="K75" s="8" t="s">
        <v>39</v>
      </c>
      <c r="L75" s="8" t="s">
        <v>39</v>
      </c>
      <c r="M75" s="6"/>
      <c r="N75" s="7">
        <v>46068</v>
      </c>
      <c r="O75" s="7" t="s">
        <v>39</v>
      </c>
      <c r="P75" s="7" t="s">
        <v>39</v>
      </c>
      <c r="Q75" s="6" t="s">
        <v>42</v>
      </c>
      <c r="R75" s="8" t="s">
        <v>430</v>
      </c>
      <c r="S75" t="str">
        <f>HYPERLINK("https://docs.wto.org/imrd/directdoc.asp?DDFDocuments/t/G/TBTN25/ARE694.docx", "https://docs.wto.org/imrd/directdoc.asp?DDFDocuments/t/G/TBTN25/ARE694.docx")</f>
        <v>https://docs.wto.org/imrd/directdoc.asp?DDFDocuments/t/G/TBTN25/ARE694.docx</v>
      </c>
      <c r="T75" t="str">
        <f>HYPERLINK("https://docs.wto.org/imrd/directdoc.asp?DDFDocuments/u/G/TBTN25/ARE694.docx", "https://docs.wto.org/imrd/directdoc.asp?DDFDocuments/u/G/TBTN25/ARE694.docx")</f>
        <v>https://docs.wto.org/imrd/directdoc.asp?DDFDocuments/u/G/TBTN25/ARE694.docx</v>
      </c>
      <c r="U75" t="str">
        <f>HYPERLINK("https://docs.wto.org/imrd/directdoc.asp?DDFDocuments/v/G/TBTN25/ARE694.docx", "https://docs.wto.org/imrd/directdoc.asp?DDFDocuments/v/G/TBTN25/ARE694.docx")</f>
        <v>https://docs.wto.org/imrd/directdoc.asp?DDFDocuments/v/G/TBTN25/ARE694.docx</v>
      </c>
      <c r="V75" t="s">
        <v>44</v>
      </c>
      <c r="W75" t="s">
        <v>45</v>
      </c>
      <c r="X75" t="s">
        <v>45</v>
      </c>
      <c r="Y75" t="s">
        <v>45</v>
      </c>
      <c r="Z75" t="s">
        <v>45</v>
      </c>
      <c r="AA75" t="s">
        <v>45</v>
      </c>
      <c r="AB75" t="s">
        <v>45</v>
      </c>
      <c r="AC75" s="2" t="s">
        <v>431</v>
      </c>
      <c r="AD75" t="s">
        <v>39</v>
      </c>
      <c r="AE75" t="s">
        <v>39</v>
      </c>
      <c r="AF75" t="s">
        <v>39</v>
      </c>
      <c r="AG75" t="s">
        <v>39</v>
      </c>
      <c r="AH75" t="s">
        <v>39</v>
      </c>
      <c r="AI75" s="2" t="s">
        <v>39</v>
      </c>
    </row>
    <row r="76" spans="1:35" ht="75" x14ac:dyDescent="0.25">
      <c r="A76" s="8" t="s">
        <v>435</v>
      </c>
      <c r="B76" s="6" t="s">
        <v>453</v>
      </c>
      <c r="C76" s="7">
        <v>46008</v>
      </c>
      <c r="D76" s="9" t="str">
        <f>HYPERLINK("https://www.epingalert.org/en/Search?viewData= G/TBT/N/ARE/691, G/TBT/N/BHR/770, G/TBT/N/KWT/754, G/TBT/N/OMN/593, G/TBT/N/QAT/744, G/TBT/N/SAU/1426, G/TBT/N/YEM/344"," G/TBT/N/ARE/691, G/TBT/N/BHR/770, G/TBT/N/KWT/754, G/TBT/N/OMN/593, G/TBT/N/QAT/744, G/TBT/N/SAU/1426, G/TBT/N/YEM/344")</f>
        <v xml:space="preserve"> G/TBT/N/ARE/691, G/TBT/N/BHR/770, G/TBT/N/KWT/754, G/TBT/N/OMN/593, G/TBT/N/QAT/744, G/TBT/N/SAU/1426, G/TBT/N/YEM/344</v>
      </c>
      <c r="E76" s="8" t="s">
        <v>433</v>
      </c>
      <c r="F76" s="8" t="s">
        <v>434</v>
      </c>
      <c r="H76" s="8" t="s">
        <v>39</v>
      </c>
      <c r="I76" s="8" t="s">
        <v>436</v>
      </c>
      <c r="J76" s="8" t="s">
        <v>300</v>
      </c>
      <c r="K76" s="8" t="s">
        <v>39</v>
      </c>
      <c r="L76" s="8" t="s">
        <v>39</v>
      </c>
      <c r="M76" s="6"/>
      <c r="N76" s="7">
        <v>46068</v>
      </c>
      <c r="O76" s="7" t="s">
        <v>39</v>
      </c>
      <c r="P76" s="7" t="s">
        <v>39</v>
      </c>
      <c r="Q76" s="6" t="s">
        <v>42</v>
      </c>
      <c r="R76" s="8" t="s">
        <v>437</v>
      </c>
      <c r="S76" t="str">
        <f>HYPERLINK("https://docs.wto.org/imrd/directdoc.asp?DDFDocuments/t/G/TBTN25/ARE691.docx", "https://docs.wto.org/imrd/directdoc.asp?DDFDocuments/t/G/TBTN25/ARE691.docx")</f>
        <v>https://docs.wto.org/imrd/directdoc.asp?DDFDocuments/t/G/TBTN25/ARE691.docx</v>
      </c>
      <c r="T76" t="str">
        <f>HYPERLINK("https://docs.wto.org/imrd/directdoc.asp?DDFDocuments/u/G/TBTN25/ARE691.docx", "https://docs.wto.org/imrd/directdoc.asp?DDFDocuments/u/G/TBTN25/ARE691.docx")</f>
        <v>https://docs.wto.org/imrd/directdoc.asp?DDFDocuments/u/G/TBTN25/ARE691.docx</v>
      </c>
      <c r="U76" t="str">
        <f>HYPERLINK("https://docs.wto.org/imrd/directdoc.asp?DDFDocuments/v/G/TBTN25/ARE691.docx", "https://docs.wto.org/imrd/directdoc.asp?DDFDocuments/v/G/TBTN25/ARE691.docx")</f>
        <v>https://docs.wto.org/imrd/directdoc.asp?DDFDocuments/v/G/TBTN25/ARE691.docx</v>
      </c>
      <c r="V76" t="s">
        <v>44</v>
      </c>
      <c r="W76" t="s">
        <v>45</v>
      </c>
      <c r="X76" t="s">
        <v>45</v>
      </c>
      <c r="Y76" t="s">
        <v>45</v>
      </c>
      <c r="Z76" t="s">
        <v>45</v>
      </c>
      <c r="AA76" t="s">
        <v>45</v>
      </c>
      <c r="AB76" t="s">
        <v>45</v>
      </c>
      <c r="AC76" s="2" t="s">
        <v>438</v>
      </c>
      <c r="AD76" t="s">
        <v>39</v>
      </c>
      <c r="AE76" t="s">
        <v>39</v>
      </c>
      <c r="AF76" t="s">
        <v>39</v>
      </c>
      <c r="AG76" t="s">
        <v>39</v>
      </c>
      <c r="AH76" t="s">
        <v>39</v>
      </c>
      <c r="AI76" s="2" t="s">
        <v>39</v>
      </c>
    </row>
    <row r="77" spans="1:35" x14ac:dyDescent="0.25">
      <c r="A77" s="8" t="s">
        <v>413</v>
      </c>
      <c r="B77" s="6" t="s">
        <v>410</v>
      </c>
      <c r="C77" s="7">
        <v>46008</v>
      </c>
      <c r="D77" s="9" t="str">
        <f>HYPERLINK("https://www.epingalert.org/en/Search?viewData= G/TBT/N/ARE/694, G/TBT/N/BHR/773, G/TBT/N/KWT/757, G/TBT/N/OMN/596, G/TBT/N/QAT/747, G/TBT/N/SAU/1428, G/TBT/N/YEM/347"," G/TBT/N/ARE/694, G/TBT/N/BHR/773, G/TBT/N/KWT/757, G/TBT/N/OMN/596, G/TBT/N/QAT/747, G/TBT/N/SAU/1428, G/TBT/N/YEM/347")</f>
        <v xml:space="preserve"> G/TBT/N/ARE/694, G/TBT/N/BHR/773, G/TBT/N/KWT/757, G/TBT/N/OMN/596, G/TBT/N/QAT/747, G/TBT/N/SAU/1428, G/TBT/N/YEM/347</v>
      </c>
      <c r="E77" s="8" t="s">
        <v>428</v>
      </c>
      <c r="F77" s="8" t="s">
        <v>429</v>
      </c>
      <c r="H77" s="8" t="s">
        <v>39</v>
      </c>
      <c r="I77" s="8" t="s">
        <v>414</v>
      </c>
      <c r="J77" s="8" t="s">
        <v>92</v>
      </c>
      <c r="K77" s="8" t="s">
        <v>39</v>
      </c>
      <c r="L77" s="8" t="s">
        <v>39</v>
      </c>
      <c r="M77" s="6"/>
      <c r="N77" s="7">
        <v>46068</v>
      </c>
      <c r="O77" s="7" t="s">
        <v>39</v>
      </c>
      <c r="P77" s="7" t="s">
        <v>39</v>
      </c>
      <c r="Q77" s="6" t="s">
        <v>42</v>
      </c>
      <c r="R77" s="8" t="s">
        <v>430</v>
      </c>
      <c r="S77" t="str">
        <f>HYPERLINK("https://docs.wto.org/imrd/directdoc.asp?DDFDocuments/t/G/TBTN25/ARE694.docx", "https://docs.wto.org/imrd/directdoc.asp?DDFDocuments/t/G/TBTN25/ARE694.docx")</f>
        <v>https://docs.wto.org/imrd/directdoc.asp?DDFDocuments/t/G/TBTN25/ARE694.docx</v>
      </c>
      <c r="T77" t="str">
        <f>HYPERLINK("https://docs.wto.org/imrd/directdoc.asp?DDFDocuments/u/G/TBTN25/ARE694.docx", "https://docs.wto.org/imrd/directdoc.asp?DDFDocuments/u/G/TBTN25/ARE694.docx")</f>
        <v>https://docs.wto.org/imrd/directdoc.asp?DDFDocuments/u/G/TBTN25/ARE694.docx</v>
      </c>
      <c r="U77" t="str">
        <f>HYPERLINK("https://docs.wto.org/imrd/directdoc.asp?DDFDocuments/v/G/TBTN25/ARE694.docx", "https://docs.wto.org/imrd/directdoc.asp?DDFDocuments/v/G/TBTN25/ARE694.docx")</f>
        <v>https://docs.wto.org/imrd/directdoc.asp?DDFDocuments/v/G/TBTN25/ARE694.docx</v>
      </c>
      <c r="V77" t="s">
        <v>44</v>
      </c>
      <c r="W77" t="s">
        <v>45</v>
      </c>
      <c r="X77" t="s">
        <v>45</v>
      </c>
      <c r="Y77" t="s">
        <v>45</v>
      </c>
      <c r="Z77" t="s">
        <v>45</v>
      </c>
      <c r="AA77" t="s">
        <v>45</v>
      </c>
      <c r="AB77" t="s">
        <v>45</v>
      </c>
      <c r="AC77" s="2" t="s">
        <v>431</v>
      </c>
      <c r="AD77" t="s">
        <v>39</v>
      </c>
      <c r="AE77" t="s">
        <v>39</v>
      </c>
      <c r="AF77" t="s">
        <v>39</v>
      </c>
      <c r="AG77" t="s">
        <v>39</v>
      </c>
      <c r="AH77" t="s">
        <v>39</v>
      </c>
      <c r="AI77" s="2" t="s">
        <v>39</v>
      </c>
    </row>
    <row r="78" spans="1:35" ht="180" x14ac:dyDescent="0.25">
      <c r="A78" s="8" t="s">
        <v>448</v>
      </c>
      <c r="B78" s="6" t="s">
        <v>427</v>
      </c>
      <c r="C78" s="7">
        <v>46008</v>
      </c>
      <c r="D78" s="9" t="str">
        <f>HYPERLINK("https://www.epingalert.org/en/Search?viewData= G/TBT/N/ARE/692, G/TBT/N/BHR/771, G/TBT/N/KWT/755, G/TBT/N/OMN/594, G/TBT/N/QAT/745, G/TBT/N/YEM/345"," G/TBT/N/ARE/692, G/TBT/N/BHR/771, G/TBT/N/KWT/755, G/TBT/N/OMN/594, G/TBT/N/QAT/745, G/TBT/N/YEM/345")</f>
        <v xml:space="preserve"> G/TBT/N/ARE/692, G/TBT/N/BHR/771, G/TBT/N/KWT/755, G/TBT/N/OMN/594, G/TBT/N/QAT/745, G/TBT/N/YEM/345</v>
      </c>
      <c r="E78" s="8" t="s">
        <v>446</v>
      </c>
      <c r="F78" s="8" t="s">
        <v>447</v>
      </c>
      <c r="H78" s="8" t="s">
        <v>39</v>
      </c>
      <c r="I78" s="8" t="s">
        <v>449</v>
      </c>
      <c r="J78" s="8" t="s">
        <v>237</v>
      </c>
      <c r="K78" s="8" t="s">
        <v>450</v>
      </c>
      <c r="L78" s="8" t="s">
        <v>39</v>
      </c>
      <c r="M78" s="6"/>
      <c r="N78" s="7">
        <v>46068</v>
      </c>
      <c r="O78" s="7" t="s">
        <v>39</v>
      </c>
      <c r="P78" s="7" t="s">
        <v>39</v>
      </c>
      <c r="Q78" s="6" t="s">
        <v>42</v>
      </c>
      <c r="R78" s="8" t="s">
        <v>451</v>
      </c>
      <c r="S78" t="str">
        <f>HYPERLINK("https://docs.wto.org/imrd/directdoc.asp?DDFDocuments/t/G/TBTN25/ARE692.docx", "https://docs.wto.org/imrd/directdoc.asp?DDFDocuments/t/G/TBTN25/ARE692.docx")</f>
        <v>https://docs.wto.org/imrd/directdoc.asp?DDFDocuments/t/G/TBTN25/ARE692.docx</v>
      </c>
      <c r="T78" t="str">
        <f>HYPERLINK("https://docs.wto.org/imrd/directdoc.asp?DDFDocuments/u/G/TBTN25/ARE692.docx", "https://docs.wto.org/imrd/directdoc.asp?DDFDocuments/u/G/TBTN25/ARE692.docx")</f>
        <v>https://docs.wto.org/imrd/directdoc.asp?DDFDocuments/u/G/TBTN25/ARE692.docx</v>
      </c>
      <c r="U78" t="str">
        <f>HYPERLINK("https://docs.wto.org/imrd/directdoc.asp?DDFDocuments/v/G/TBTN25/ARE692.docx", "https://docs.wto.org/imrd/directdoc.asp?DDFDocuments/v/G/TBTN25/ARE692.docx")</f>
        <v>https://docs.wto.org/imrd/directdoc.asp?DDFDocuments/v/G/TBTN25/ARE692.docx</v>
      </c>
      <c r="V78" t="s">
        <v>44</v>
      </c>
      <c r="W78" t="s">
        <v>45</v>
      </c>
      <c r="X78" t="s">
        <v>45</v>
      </c>
      <c r="Y78" t="s">
        <v>45</v>
      </c>
      <c r="Z78" t="s">
        <v>45</v>
      </c>
      <c r="AA78" t="s">
        <v>45</v>
      </c>
      <c r="AB78" t="s">
        <v>45</v>
      </c>
      <c r="AC78" s="2" t="s">
        <v>452</v>
      </c>
      <c r="AD78" t="s">
        <v>39</v>
      </c>
      <c r="AE78" t="s">
        <v>39</v>
      </c>
      <c r="AF78" t="s">
        <v>39</v>
      </c>
      <c r="AG78" t="s">
        <v>39</v>
      </c>
      <c r="AH78" t="s">
        <v>39</v>
      </c>
      <c r="AI78" s="2" t="s">
        <v>39</v>
      </c>
    </row>
    <row r="79" spans="1:35" ht="30" x14ac:dyDescent="0.25">
      <c r="A79" s="8" t="s">
        <v>413</v>
      </c>
      <c r="B79" s="6" t="s">
        <v>427</v>
      </c>
      <c r="C79" s="7">
        <v>46008</v>
      </c>
      <c r="D79" s="9" t="str">
        <f>HYPERLINK("https://www.epingalert.org/en/Search?viewData= G/TBT/N/ARE/693, G/TBT/N/BHR/772, G/TBT/N/KWT/756, G/TBT/N/OMN/595, G/TBT/N/QAT/746, G/TBT/N/SAU/1427, G/TBT/N/YEM/346"," G/TBT/N/ARE/693, G/TBT/N/BHR/772, G/TBT/N/KWT/756, G/TBT/N/OMN/595, G/TBT/N/QAT/746, G/TBT/N/SAU/1427, G/TBT/N/YEM/346")</f>
        <v xml:space="preserve"> G/TBT/N/ARE/693, G/TBT/N/BHR/772, G/TBT/N/KWT/756, G/TBT/N/OMN/595, G/TBT/N/QAT/746, G/TBT/N/SAU/1427, G/TBT/N/YEM/346</v>
      </c>
      <c r="E79" s="8" t="s">
        <v>411</v>
      </c>
      <c r="F79" s="8" t="s">
        <v>412</v>
      </c>
      <c r="H79" s="8" t="s">
        <v>39</v>
      </c>
      <c r="I79" s="8" t="s">
        <v>414</v>
      </c>
      <c r="J79" s="8" t="s">
        <v>92</v>
      </c>
      <c r="K79" s="8" t="s">
        <v>39</v>
      </c>
      <c r="L79" s="8" t="s">
        <v>39</v>
      </c>
      <c r="M79" s="6"/>
      <c r="N79" s="7">
        <v>46068</v>
      </c>
      <c r="O79" s="7" t="s">
        <v>39</v>
      </c>
      <c r="P79" s="7" t="s">
        <v>39</v>
      </c>
      <c r="Q79" s="6" t="s">
        <v>42</v>
      </c>
      <c r="R79" s="8" t="s">
        <v>415</v>
      </c>
      <c r="S79" t="str">
        <f>HYPERLINK("https://docs.wto.org/imrd/directdoc.asp?DDFDocuments/t/G/TBTN25/ARE693.docx", "https://docs.wto.org/imrd/directdoc.asp?DDFDocuments/t/G/TBTN25/ARE693.docx")</f>
        <v>https://docs.wto.org/imrd/directdoc.asp?DDFDocuments/t/G/TBTN25/ARE693.docx</v>
      </c>
      <c r="T79" t="str">
        <f>HYPERLINK("https://docs.wto.org/imrd/directdoc.asp?DDFDocuments/u/G/TBTN25/ARE693.docx", "https://docs.wto.org/imrd/directdoc.asp?DDFDocuments/u/G/TBTN25/ARE693.docx")</f>
        <v>https://docs.wto.org/imrd/directdoc.asp?DDFDocuments/u/G/TBTN25/ARE693.docx</v>
      </c>
      <c r="U79" t="str">
        <f>HYPERLINK("https://docs.wto.org/imrd/directdoc.asp?DDFDocuments/v/G/TBTN25/ARE693.docx", "https://docs.wto.org/imrd/directdoc.asp?DDFDocuments/v/G/TBTN25/ARE693.docx")</f>
        <v>https://docs.wto.org/imrd/directdoc.asp?DDFDocuments/v/G/TBTN25/ARE693.docx</v>
      </c>
      <c r="V79" t="s">
        <v>44</v>
      </c>
      <c r="W79" t="s">
        <v>45</v>
      </c>
      <c r="X79" t="s">
        <v>45</v>
      </c>
      <c r="Y79" t="s">
        <v>45</v>
      </c>
      <c r="Z79" t="s">
        <v>45</v>
      </c>
      <c r="AA79" t="s">
        <v>45</v>
      </c>
      <c r="AB79" t="s">
        <v>45</v>
      </c>
      <c r="AC79" s="2" t="s">
        <v>416</v>
      </c>
      <c r="AD79" t="s">
        <v>39</v>
      </c>
      <c r="AE79" t="s">
        <v>39</v>
      </c>
      <c r="AF79" t="s">
        <v>39</v>
      </c>
      <c r="AG79" t="s">
        <v>39</v>
      </c>
      <c r="AH79" t="s">
        <v>39</v>
      </c>
      <c r="AI79" s="2" t="s">
        <v>39</v>
      </c>
    </row>
    <row r="80" spans="1:35" x14ac:dyDescent="0.25">
      <c r="A80" s="8" t="s">
        <v>413</v>
      </c>
      <c r="B80" s="6" t="s">
        <v>453</v>
      </c>
      <c r="C80" s="7">
        <v>46008</v>
      </c>
      <c r="D80" s="9" t="str">
        <f>HYPERLINK("https://www.epingalert.org/en/Search?viewData= G/TBT/N/ARE/694, G/TBT/N/BHR/773, G/TBT/N/KWT/757, G/TBT/N/OMN/596, G/TBT/N/QAT/747, G/TBT/N/SAU/1428, G/TBT/N/YEM/347"," G/TBT/N/ARE/694, G/TBT/N/BHR/773, G/TBT/N/KWT/757, G/TBT/N/OMN/596, G/TBT/N/QAT/747, G/TBT/N/SAU/1428, G/TBT/N/YEM/347")</f>
        <v xml:space="preserve"> G/TBT/N/ARE/694, G/TBT/N/BHR/773, G/TBT/N/KWT/757, G/TBT/N/OMN/596, G/TBT/N/QAT/747, G/TBT/N/SAU/1428, G/TBT/N/YEM/347</v>
      </c>
      <c r="E80" s="8" t="s">
        <v>428</v>
      </c>
      <c r="F80" s="8" t="s">
        <v>429</v>
      </c>
      <c r="H80" s="8" t="s">
        <v>39</v>
      </c>
      <c r="I80" s="8" t="s">
        <v>414</v>
      </c>
      <c r="J80" s="8" t="s">
        <v>92</v>
      </c>
      <c r="K80" s="8" t="s">
        <v>39</v>
      </c>
      <c r="L80" s="8" t="s">
        <v>39</v>
      </c>
      <c r="M80" s="6"/>
      <c r="N80" s="7">
        <v>46068</v>
      </c>
      <c r="O80" s="7" t="s">
        <v>39</v>
      </c>
      <c r="P80" s="7" t="s">
        <v>39</v>
      </c>
      <c r="Q80" s="6" t="s">
        <v>42</v>
      </c>
      <c r="R80" s="8" t="s">
        <v>430</v>
      </c>
      <c r="S80" t="str">
        <f>HYPERLINK("https://docs.wto.org/imrd/directdoc.asp?DDFDocuments/t/G/TBTN25/ARE694.docx", "https://docs.wto.org/imrd/directdoc.asp?DDFDocuments/t/G/TBTN25/ARE694.docx")</f>
        <v>https://docs.wto.org/imrd/directdoc.asp?DDFDocuments/t/G/TBTN25/ARE694.docx</v>
      </c>
      <c r="T80" t="str">
        <f>HYPERLINK("https://docs.wto.org/imrd/directdoc.asp?DDFDocuments/u/G/TBTN25/ARE694.docx", "https://docs.wto.org/imrd/directdoc.asp?DDFDocuments/u/G/TBTN25/ARE694.docx")</f>
        <v>https://docs.wto.org/imrd/directdoc.asp?DDFDocuments/u/G/TBTN25/ARE694.docx</v>
      </c>
      <c r="U80" t="str">
        <f>HYPERLINK("https://docs.wto.org/imrd/directdoc.asp?DDFDocuments/v/G/TBTN25/ARE694.docx", "https://docs.wto.org/imrd/directdoc.asp?DDFDocuments/v/G/TBTN25/ARE694.docx")</f>
        <v>https://docs.wto.org/imrd/directdoc.asp?DDFDocuments/v/G/TBTN25/ARE694.docx</v>
      </c>
      <c r="V80" t="s">
        <v>44</v>
      </c>
      <c r="W80" t="s">
        <v>45</v>
      </c>
      <c r="X80" t="s">
        <v>45</v>
      </c>
      <c r="Y80" t="s">
        <v>45</v>
      </c>
      <c r="Z80" t="s">
        <v>45</v>
      </c>
      <c r="AA80" t="s">
        <v>45</v>
      </c>
      <c r="AB80" t="s">
        <v>45</v>
      </c>
      <c r="AC80" s="2" t="s">
        <v>431</v>
      </c>
      <c r="AD80" t="s">
        <v>39</v>
      </c>
      <c r="AE80" t="s">
        <v>39</v>
      </c>
      <c r="AF80" t="s">
        <v>39</v>
      </c>
      <c r="AG80" t="s">
        <v>39</v>
      </c>
      <c r="AH80" t="s">
        <v>39</v>
      </c>
      <c r="AI80" s="2" t="s">
        <v>39</v>
      </c>
    </row>
    <row r="81" spans="1:35" ht="75" x14ac:dyDescent="0.25">
      <c r="A81" s="8" t="s">
        <v>435</v>
      </c>
      <c r="B81" s="6" t="s">
        <v>193</v>
      </c>
      <c r="C81" s="7">
        <v>46008</v>
      </c>
      <c r="D81" s="9" t="str">
        <f>HYPERLINK("https://www.epingalert.org/en/Search?viewData= G/TBT/N/ARE/691, G/TBT/N/BHR/770, G/TBT/N/KWT/754, G/TBT/N/OMN/593, G/TBT/N/QAT/744, G/TBT/N/SAU/1426, G/TBT/N/YEM/344"," G/TBT/N/ARE/691, G/TBT/N/BHR/770, G/TBT/N/KWT/754, G/TBT/N/OMN/593, G/TBT/N/QAT/744, G/TBT/N/SAU/1426, G/TBT/N/YEM/344")</f>
        <v xml:space="preserve"> G/TBT/N/ARE/691, G/TBT/N/BHR/770, G/TBT/N/KWT/754, G/TBT/N/OMN/593, G/TBT/N/QAT/744, G/TBT/N/SAU/1426, G/TBT/N/YEM/344</v>
      </c>
      <c r="E81" s="8" t="s">
        <v>433</v>
      </c>
      <c r="F81" s="8" t="s">
        <v>434</v>
      </c>
      <c r="H81" s="8" t="s">
        <v>39</v>
      </c>
      <c r="I81" s="8" t="s">
        <v>436</v>
      </c>
      <c r="J81" s="8" t="s">
        <v>300</v>
      </c>
      <c r="K81" s="8" t="s">
        <v>39</v>
      </c>
      <c r="L81" s="8" t="s">
        <v>39</v>
      </c>
      <c r="M81" s="6"/>
      <c r="N81" s="7">
        <v>46068</v>
      </c>
      <c r="O81" s="7" t="s">
        <v>39</v>
      </c>
      <c r="P81" s="7" t="s">
        <v>39</v>
      </c>
      <c r="Q81" s="6" t="s">
        <v>42</v>
      </c>
      <c r="R81" s="8" t="s">
        <v>437</v>
      </c>
      <c r="S81" t="str">
        <f>HYPERLINK("https://docs.wto.org/imrd/directdoc.asp?DDFDocuments/t/G/TBTN25/ARE691.docx", "https://docs.wto.org/imrd/directdoc.asp?DDFDocuments/t/G/TBTN25/ARE691.docx")</f>
        <v>https://docs.wto.org/imrd/directdoc.asp?DDFDocuments/t/G/TBTN25/ARE691.docx</v>
      </c>
      <c r="T81" t="str">
        <f>HYPERLINK("https://docs.wto.org/imrd/directdoc.asp?DDFDocuments/u/G/TBTN25/ARE691.docx", "https://docs.wto.org/imrd/directdoc.asp?DDFDocuments/u/G/TBTN25/ARE691.docx")</f>
        <v>https://docs.wto.org/imrd/directdoc.asp?DDFDocuments/u/G/TBTN25/ARE691.docx</v>
      </c>
      <c r="U81" t="str">
        <f>HYPERLINK("https://docs.wto.org/imrd/directdoc.asp?DDFDocuments/v/G/TBTN25/ARE691.docx", "https://docs.wto.org/imrd/directdoc.asp?DDFDocuments/v/G/TBTN25/ARE691.docx")</f>
        <v>https://docs.wto.org/imrd/directdoc.asp?DDFDocuments/v/G/TBTN25/ARE691.docx</v>
      </c>
      <c r="V81" t="s">
        <v>44</v>
      </c>
      <c r="W81" t="s">
        <v>45</v>
      </c>
      <c r="X81" t="s">
        <v>45</v>
      </c>
      <c r="Y81" t="s">
        <v>45</v>
      </c>
      <c r="Z81" t="s">
        <v>45</v>
      </c>
      <c r="AA81" t="s">
        <v>45</v>
      </c>
      <c r="AB81" t="s">
        <v>45</v>
      </c>
      <c r="AC81" s="2" t="s">
        <v>438</v>
      </c>
      <c r="AD81" t="s">
        <v>39</v>
      </c>
      <c r="AE81" t="s">
        <v>39</v>
      </c>
      <c r="AF81" t="s">
        <v>39</v>
      </c>
      <c r="AG81" t="s">
        <v>39</v>
      </c>
      <c r="AH81" t="s">
        <v>39</v>
      </c>
      <c r="AI81" s="2" t="s">
        <v>39</v>
      </c>
    </row>
    <row r="82" spans="1:35" ht="75" x14ac:dyDescent="0.25">
      <c r="A82" s="8" t="s">
        <v>435</v>
      </c>
      <c r="B82" s="6" t="s">
        <v>427</v>
      </c>
      <c r="C82" s="7">
        <v>46008</v>
      </c>
      <c r="D82" s="9" t="str">
        <f>HYPERLINK("https://www.epingalert.org/en/Search?viewData= G/TBT/N/ARE/691, G/TBT/N/BHR/770, G/TBT/N/KWT/754, G/TBT/N/OMN/593, G/TBT/N/QAT/744, G/TBT/N/SAU/1426, G/TBT/N/YEM/344"," G/TBT/N/ARE/691, G/TBT/N/BHR/770, G/TBT/N/KWT/754, G/TBT/N/OMN/593, G/TBT/N/QAT/744, G/TBT/N/SAU/1426, G/TBT/N/YEM/344")</f>
        <v xml:space="preserve"> G/TBT/N/ARE/691, G/TBT/N/BHR/770, G/TBT/N/KWT/754, G/TBT/N/OMN/593, G/TBT/N/QAT/744, G/TBT/N/SAU/1426, G/TBT/N/YEM/344</v>
      </c>
      <c r="E82" s="8" t="s">
        <v>433</v>
      </c>
      <c r="F82" s="8" t="s">
        <v>434</v>
      </c>
      <c r="H82" s="8" t="s">
        <v>39</v>
      </c>
      <c r="I82" s="8" t="s">
        <v>436</v>
      </c>
      <c r="J82" s="8" t="s">
        <v>300</v>
      </c>
      <c r="K82" s="8" t="s">
        <v>39</v>
      </c>
      <c r="L82" s="8" t="s">
        <v>39</v>
      </c>
      <c r="M82" s="6"/>
      <c r="N82" s="7">
        <v>46068</v>
      </c>
      <c r="O82" s="7" t="s">
        <v>39</v>
      </c>
      <c r="P82" s="7" t="s">
        <v>39</v>
      </c>
      <c r="Q82" s="6" t="s">
        <v>42</v>
      </c>
      <c r="R82" s="8" t="s">
        <v>437</v>
      </c>
      <c r="S82" t="str">
        <f>HYPERLINK("https://docs.wto.org/imrd/directdoc.asp?DDFDocuments/t/G/TBTN25/ARE691.docx", "https://docs.wto.org/imrd/directdoc.asp?DDFDocuments/t/G/TBTN25/ARE691.docx")</f>
        <v>https://docs.wto.org/imrd/directdoc.asp?DDFDocuments/t/G/TBTN25/ARE691.docx</v>
      </c>
      <c r="T82" t="str">
        <f>HYPERLINK("https://docs.wto.org/imrd/directdoc.asp?DDFDocuments/u/G/TBTN25/ARE691.docx", "https://docs.wto.org/imrd/directdoc.asp?DDFDocuments/u/G/TBTN25/ARE691.docx")</f>
        <v>https://docs.wto.org/imrd/directdoc.asp?DDFDocuments/u/G/TBTN25/ARE691.docx</v>
      </c>
      <c r="U82" t="str">
        <f>HYPERLINK("https://docs.wto.org/imrd/directdoc.asp?DDFDocuments/v/G/TBTN25/ARE691.docx", "https://docs.wto.org/imrd/directdoc.asp?DDFDocuments/v/G/TBTN25/ARE691.docx")</f>
        <v>https://docs.wto.org/imrd/directdoc.asp?DDFDocuments/v/G/TBTN25/ARE691.docx</v>
      </c>
      <c r="V82" t="s">
        <v>44</v>
      </c>
      <c r="W82" t="s">
        <v>45</v>
      </c>
      <c r="X82" t="s">
        <v>45</v>
      </c>
      <c r="Y82" t="s">
        <v>45</v>
      </c>
      <c r="Z82" t="s">
        <v>45</v>
      </c>
      <c r="AA82" t="s">
        <v>45</v>
      </c>
      <c r="AB82" t="s">
        <v>45</v>
      </c>
      <c r="AC82" s="2" t="s">
        <v>438</v>
      </c>
      <c r="AD82" t="s">
        <v>39</v>
      </c>
      <c r="AE82" t="s">
        <v>39</v>
      </c>
      <c r="AF82" t="s">
        <v>39</v>
      </c>
      <c r="AG82" t="s">
        <v>39</v>
      </c>
      <c r="AH82" t="s">
        <v>39</v>
      </c>
      <c r="AI82" s="2" t="s">
        <v>39</v>
      </c>
    </row>
    <row r="83" spans="1:35" ht="180" x14ac:dyDescent="0.25">
      <c r="A83" s="8" t="s">
        <v>448</v>
      </c>
      <c r="B83" s="6" t="s">
        <v>193</v>
      </c>
      <c r="C83" s="7">
        <v>46008</v>
      </c>
      <c r="D83" s="9" t="str">
        <f>HYPERLINK("https://www.epingalert.org/en/Search?viewData= G/TBT/N/ARE/692, G/TBT/N/BHR/771, G/TBT/N/KWT/755, G/TBT/N/OMN/594, G/TBT/N/QAT/745, G/TBT/N/YEM/345"," G/TBT/N/ARE/692, G/TBT/N/BHR/771, G/TBT/N/KWT/755, G/TBT/N/OMN/594, G/TBT/N/QAT/745, G/TBT/N/YEM/345")</f>
        <v xml:space="preserve"> G/TBT/N/ARE/692, G/TBT/N/BHR/771, G/TBT/N/KWT/755, G/TBT/N/OMN/594, G/TBT/N/QAT/745, G/TBT/N/YEM/345</v>
      </c>
      <c r="E83" s="8" t="s">
        <v>446</v>
      </c>
      <c r="F83" s="8" t="s">
        <v>447</v>
      </c>
      <c r="H83" s="8" t="s">
        <v>39</v>
      </c>
      <c r="I83" s="8" t="s">
        <v>449</v>
      </c>
      <c r="J83" s="8" t="s">
        <v>237</v>
      </c>
      <c r="K83" s="8" t="s">
        <v>450</v>
      </c>
      <c r="L83" s="8" t="s">
        <v>39</v>
      </c>
      <c r="M83" s="6"/>
      <c r="N83" s="7">
        <v>46068</v>
      </c>
      <c r="O83" s="7" t="s">
        <v>39</v>
      </c>
      <c r="P83" s="7" t="s">
        <v>39</v>
      </c>
      <c r="Q83" s="6" t="s">
        <v>42</v>
      </c>
      <c r="R83" s="8" t="s">
        <v>451</v>
      </c>
      <c r="S83" t="str">
        <f>HYPERLINK("https://docs.wto.org/imrd/directdoc.asp?DDFDocuments/t/G/TBTN25/ARE692.docx", "https://docs.wto.org/imrd/directdoc.asp?DDFDocuments/t/G/TBTN25/ARE692.docx")</f>
        <v>https://docs.wto.org/imrd/directdoc.asp?DDFDocuments/t/G/TBTN25/ARE692.docx</v>
      </c>
      <c r="T83" t="str">
        <f>HYPERLINK("https://docs.wto.org/imrd/directdoc.asp?DDFDocuments/u/G/TBTN25/ARE692.docx", "https://docs.wto.org/imrd/directdoc.asp?DDFDocuments/u/G/TBTN25/ARE692.docx")</f>
        <v>https://docs.wto.org/imrd/directdoc.asp?DDFDocuments/u/G/TBTN25/ARE692.docx</v>
      </c>
      <c r="U83" t="str">
        <f>HYPERLINK("https://docs.wto.org/imrd/directdoc.asp?DDFDocuments/v/G/TBTN25/ARE692.docx", "https://docs.wto.org/imrd/directdoc.asp?DDFDocuments/v/G/TBTN25/ARE692.docx")</f>
        <v>https://docs.wto.org/imrd/directdoc.asp?DDFDocuments/v/G/TBTN25/ARE692.docx</v>
      </c>
      <c r="V83" t="s">
        <v>44</v>
      </c>
      <c r="W83" t="s">
        <v>45</v>
      </c>
      <c r="X83" t="s">
        <v>45</v>
      </c>
      <c r="Y83" t="s">
        <v>45</v>
      </c>
      <c r="Z83" t="s">
        <v>45</v>
      </c>
      <c r="AA83" t="s">
        <v>45</v>
      </c>
      <c r="AB83" t="s">
        <v>45</v>
      </c>
      <c r="AC83" s="2" t="s">
        <v>452</v>
      </c>
      <c r="AD83" t="s">
        <v>39</v>
      </c>
      <c r="AE83" t="s">
        <v>39</v>
      </c>
      <c r="AF83" t="s">
        <v>39</v>
      </c>
      <c r="AG83" t="s">
        <v>39</v>
      </c>
      <c r="AH83" t="s">
        <v>39</v>
      </c>
      <c r="AI83" s="2" t="s">
        <v>39</v>
      </c>
    </row>
    <row r="84" spans="1:35" ht="30" x14ac:dyDescent="0.25">
      <c r="A84" s="8" t="s">
        <v>413</v>
      </c>
      <c r="B84" s="6" t="s">
        <v>445</v>
      </c>
      <c r="C84" s="7">
        <v>46008</v>
      </c>
      <c r="D84" s="9" t="str">
        <f>HYPERLINK("https://www.epingalert.org/en/Search?viewData= G/TBT/N/ARE/693, G/TBT/N/BHR/772, G/TBT/N/KWT/756, G/TBT/N/OMN/595, G/TBT/N/QAT/746, G/TBT/N/SAU/1427, G/TBT/N/YEM/346"," G/TBT/N/ARE/693, G/TBT/N/BHR/772, G/TBT/N/KWT/756, G/TBT/N/OMN/595, G/TBT/N/QAT/746, G/TBT/N/SAU/1427, G/TBT/N/YEM/346")</f>
        <v xml:space="preserve"> G/TBT/N/ARE/693, G/TBT/N/BHR/772, G/TBT/N/KWT/756, G/TBT/N/OMN/595, G/TBT/N/QAT/746, G/TBT/N/SAU/1427, G/TBT/N/YEM/346</v>
      </c>
      <c r="E84" s="8" t="s">
        <v>411</v>
      </c>
      <c r="F84" s="8" t="s">
        <v>412</v>
      </c>
      <c r="H84" s="8" t="s">
        <v>39</v>
      </c>
      <c r="I84" s="8" t="s">
        <v>414</v>
      </c>
      <c r="J84" s="8" t="s">
        <v>92</v>
      </c>
      <c r="K84" s="8" t="s">
        <v>39</v>
      </c>
      <c r="L84" s="8" t="s">
        <v>39</v>
      </c>
      <c r="M84" s="6"/>
      <c r="N84" s="7">
        <v>46068</v>
      </c>
      <c r="O84" s="7" t="s">
        <v>39</v>
      </c>
      <c r="P84" s="7" t="s">
        <v>39</v>
      </c>
      <c r="Q84" s="6" t="s">
        <v>42</v>
      </c>
      <c r="R84" s="8" t="s">
        <v>415</v>
      </c>
      <c r="S84" t="str">
        <f>HYPERLINK("https://docs.wto.org/imrd/directdoc.asp?DDFDocuments/t/G/TBTN25/ARE693.docx", "https://docs.wto.org/imrd/directdoc.asp?DDFDocuments/t/G/TBTN25/ARE693.docx")</f>
        <v>https://docs.wto.org/imrd/directdoc.asp?DDFDocuments/t/G/TBTN25/ARE693.docx</v>
      </c>
      <c r="T84" t="str">
        <f>HYPERLINK("https://docs.wto.org/imrd/directdoc.asp?DDFDocuments/u/G/TBTN25/ARE693.docx", "https://docs.wto.org/imrd/directdoc.asp?DDFDocuments/u/G/TBTN25/ARE693.docx")</f>
        <v>https://docs.wto.org/imrd/directdoc.asp?DDFDocuments/u/G/TBTN25/ARE693.docx</v>
      </c>
      <c r="U84" t="str">
        <f>HYPERLINK("https://docs.wto.org/imrd/directdoc.asp?DDFDocuments/v/G/TBTN25/ARE693.docx", "https://docs.wto.org/imrd/directdoc.asp?DDFDocuments/v/G/TBTN25/ARE693.docx")</f>
        <v>https://docs.wto.org/imrd/directdoc.asp?DDFDocuments/v/G/TBTN25/ARE693.docx</v>
      </c>
      <c r="V84" t="s">
        <v>44</v>
      </c>
      <c r="W84" t="s">
        <v>45</v>
      </c>
      <c r="X84" t="s">
        <v>45</v>
      </c>
      <c r="Y84" t="s">
        <v>45</v>
      </c>
      <c r="Z84" t="s">
        <v>45</v>
      </c>
      <c r="AA84" t="s">
        <v>45</v>
      </c>
      <c r="AB84" t="s">
        <v>45</v>
      </c>
      <c r="AC84" s="2" t="s">
        <v>416</v>
      </c>
      <c r="AD84" t="s">
        <v>39</v>
      </c>
      <c r="AE84" t="s">
        <v>39</v>
      </c>
      <c r="AF84" t="s">
        <v>39</v>
      </c>
      <c r="AG84" t="s">
        <v>39</v>
      </c>
      <c r="AH84" t="s">
        <v>39</v>
      </c>
      <c r="AI84" s="2" t="s">
        <v>39</v>
      </c>
    </row>
    <row r="85" spans="1:35" ht="75" x14ac:dyDescent="0.25">
      <c r="A85" s="8" t="s">
        <v>435</v>
      </c>
      <c r="B85" s="6" t="s">
        <v>426</v>
      </c>
      <c r="C85" s="7">
        <v>46008</v>
      </c>
      <c r="D85" s="9" t="str">
        <f>HYPERLINK("https://www.epingalert.org/en/Search?viewData= G/TBT/N/ARE/691, G/TBT/N/BHR/770, G/TBT/N/KWT/754, G/TBT/N/OMN/593, G/TBT/N/QAT/744, G/TBT/N/SAU/1426, G/TBT/N/YEM/344"," G/TBT/N/ARE/691, G/TBT/N/BHR/770, G/TBT/N/KWT/754, G/TBT/N/OMN/593, G/TBT/N/QAT/744, G/TBT/N/SAU/1426, G/TBT/N/YEM/344")</f>
        <v xml:space="preserve"> G/TBT/N/ARE/691, G/TBT/N/BHR/770, G/TBT/N/KWT/754, G/TBT/N/OMN/593, G/TBT/N/QAT/744, G/TBT/N/SAU/1426, G/TBT/N/YEM/344</v>
      </c>
      <c r="E85" s="8" t="s">
        <v>433</v>
      </c>
      <c r="F85" s="8" t="s">
        <v>434</v>
      </c>
      <c r="H85" s="8" t="s">
        <v>39</v>
      </c>
      <c r="I85" s="8" t="s">
        <v>436</v>
      </c>
      <c r="J85" s="8" t="s">
        <v>300</v>
      </c>
      <c r="K85" s="8" t="s">
        <v>39</v>
      </c>
      <c r="L85" s="8" t="s">
        <v>39</v>
      </c>
      <c r="M85" s="6"/>
      <c r="N85" s="7">
        <v>46068</v>
      </c>
      <c r="O85" s="7" t="s">
        <v>39</v>
      </c>
      <c r="P85" s="7" t="s">
        <v>39</v>
      </c>
      <c r="Q85" s="6" t="s">
        <v>42</v>
      </c>
      <c r="R85" s="8" t="s">
        <v>437</v>
      </c>
      <c r="S85" t="str">
        <f>HYPERLINK("https://docs.wto.org/imrd/directdoc.asp?DDFDocuments/t/G/TBTN25/ARE691.docx", "https://docs.wto.org/imrd/directdoc.asp?DDFDocuments/t/G/TBTN25/ARE691.docx")</f>
        <v>https://docs.wto.org/imrd/directdoc.asp?DDFDocuments/t/G/TBTN25/ARE691.docx</v>
      </c>
      <c r="T85" t="str">
        <f>HYPERLINK("https://docs.wto.org/imrd/directdoc.asp?DDFDocuments/u/G/TBTN25/ARE691.docx", "https://docs.wto.org/imrd/directdoc.asp?DDFDocuments/u/G/TBTN25/ARE691.docx")</f>
        <v>https://docs.wto.org/imrd/directdoc.asp?DDFDocuments/u/G/TBTN25/ARE691.docx</v>
      </c>
      <c r="U85" t="str">
        <f>HYPERLINK("https://docs.wto.org/imrd/directdoc.asp?DDFDocuments/v/G/TBTN25/ARE691.docx", "https://docs.wto.org/imrd/directdoc.asp?DDFDocuments/v/G/TBTN25/ARE691.docx")</f>
        <v>https://docs.wto.org/imrd/directdoc.asp?DDFDocuments/v/G/TBTN25/ARE691.docx</v>
      </c>
      <c r="V85" t="s">
        <v>44</v>
      </c>
      <c r="W85" t="s">
        <v>45</v>
      </c>
      <c r="X85" t="s">
        <v>45</v>
      </c>
      <c r="Y85" t="s">
        <v>45</v>
      </c>
      <c r="Z85" t="s">
        <v>45</v>
      </c>
      <c r="AA85" t="s">
        <v>45</v>
      </c>
      <c r="AB85" t="s">
        <v>45</v>
      </c>
      <c r="AC85" s="2" t="s">
        <v>438</v>
      </c>
      <c r="AD85" t="s">
        <v>39</v>
      </c>
      <c r="AE85" t="s">
        <v>39</v>
      </c>
      <c r="AF85" t="s">
        <v>39</v>
      </c>
      <c r="AG85" t="s">
        <v>39</v>
      </c>
      <c r="AH85" t="s">
        <v>39</v>
      </c>
      <c r="AI85" s="2" t="s">
        <v>39</v>
      </c>
    </row>
    <row r="86" spans="1:35" ht="30" x14ac:dyDescent="0.25">
      <c r="A86" s="8" t="s">
        <v>413</v>
      </c>
      <c r="B86" s="6" t="s">
        <v>453</v>
      </c>
      <c r="C86" s="7">
        <v>46008</v>
      </c>
      <c r="D86" s="9" t="str">
        <f>HYPERLINK("https://www.epingalert.org/en/Search?viewData= G/TBT/N/ARE/693, G/TBT/N/BHR/772, G/TBT/N/KWT/756, G/TBT/N/OMN/595, G/TBT/N/QAT/746, G/TBT/N/SAU/1427, G/TBT/N/YEM/346"," G/TBT/N/ARE/693, G/TBT/N/BHR/772, G/TBT/N/KWT/756, G/TBT/N/OMN/595, G/TBT/N/QAT/746, G/TBT/N/SAU/1427, G/TBT/N/YEM/346")</f>
        <v xml:space="preserve"> G/TBT/N/ARE/693, G/TBT/N/BHR/772, G/TBT/N/KWT/756, G/TBT/N/OMN/595, G/TBT/N/QAT/746, G/TBT/N/SAU/1427, G/TBT/N/YEM/346</v>
      </c>
      <c r="E86" s="8" t="s">
        <v>411</v>
      </c>
      <c r="F86" s="8" t="s">
        <v>412</v>
      </c>
      <c r="H86" s="8" t="s">
        <v>39</v>
      </c>
      <c r="I86" s="8" t="s">
        <v>414</v>
      </c>
      <c r="J86" s="8" t="s">
        <v>92</v>
      </c>
      <c r="K86" s="8" t="s">
        <v>39</v>
      </c>
      <c r="L86" s="8" t="s">
        <v>39</v>
      </c>
      <c r="M86" s="6"/>
      <c r="N86" s="7">
        <v>46068</v>
      </c>
      <c r="O86" s="7" t="s">
        <v>39</v>
      </c>
      <c r="P86" s="7" t="s">
        <v>39</v>
      </c>
      <c r="Q86" s="6" t="s">
        <v>42</v>
      </c>
      <c r="R86" s="8" t="s">
        <v>415</v>
      </c>
      <c r="S86" t="str">
        <f>HYPERLINK("https://docs.wto.org/imrd/directdoc.asp?DDFDocuments/t/G/TBTN25/ARE693.docx", "https://docs.wto.org/imrd/directdoc.asp?DDFDocuments/t/G/TBTN25/ARE693.docx")</f>
        <v>https://docs.wto.org/imrd/directdoc.asp?DDFDocuments/t/G/TBTN25/ARE693.docx</v>
      </c>
      <c r="T86" t="str">
        <f>HYPERLINK("https://docs.wto.org/imrd/directdoc.asp?DDFDocuments/u/G/TBTN25/ARE693.docx", "https://docs.wto.org/imrd/directdoc.asp?DDFDocuments/u/G/TBTN25/ARE693.docx")</f>
        <v>https://docs.wto.org/imrd/directdoc.asp?DDFDocuments/u/G/TBTN25/ARE693.docx</v>
      </c>
      <c r="U86" t="str">
        <f>HYPERLINK("https://docs.wto.org/imrd/directdoc.asp?DDFDocuments/v/G/TBTN25/ARE693.docx", "https://docs.wto.org/imrd/directdoc.asp?DDFDocuments/v/G/TBTN25/ARE693.docx")</f>
        <v>https://docs.wto.org/imrd/directdoc.asp?DDFDocuments/v/G/TBTN25/ARE693.docx</v>
      </c>
      <c r="V86" t="s">
        <v>44</v>
      </c>
      <c r="W86" t="s">
        <v>45</v>
      </c>
      <c r="X86" t="s">
        <v>45</v>
      </c>
      <c r="Y86" t="s">
        <v>45</v>
      </c>
      <c r="Z86" t="s">
        <v>45</v>
      </c>
      <c r="AA86" t="s">
        <v>45</v>
      </c>
      <c r="AB86" t="s">
        <v>45</v>
      </c>
      <c r="AC86" s="2" t="s">
        <v>416</v>
      </c>
      <c r="AD86" t="s">
        <v>39</v>
      </c>
      <c r="AE86" t="s">
        <v>39</v>
      </c>
      <c r="AF86" t="s">
        <v>39</v>
      </c>
      <c r="AG86" t="s">
        <v>39</v>
      </c>
      <c r="AH86" t="s">
        <v>39</v>
      </c>
      <c r="AI86" s="2" t="s">
        <v>39</v>
      </c>
    </row>
    <row r="87" spans="1:35" ht="30" x14ac:dyDescent="0.25">
      <c r="A87" s="8" t="s">
        <v>413</v>
      </c>
      <c r="B87" s="6" t="s">
        <v>193</v>
      </c>
      <c r="C87" s="7">
        <v>46008</v>
      </c>
      <c r="D87" s="9" t="str">
        <f>HYPERLINK("https://www.epingalert.org/en/Search?viewData= G/TBT/N/ARE/693, G/TBT/N/BHR/772, G/TBT/N/KWT/756, G/TBT/N/OMN/595, G/TBT/N/QAT/746, G/TBT/N/SAU/1427, G/TBT/N/YEM/346"," G/TBT/N/ARE/693, G/TBT/N/BHR/772, G/TBT/N/KWT/756, G/TBT/N/OMN/595, G/TBT/N/QAT/746, G/TBT/N/SAU/1427, G/TBT/N/YEM/346")</f>
        <v xml:space="preserve"> G/TBT/N/ARE/693, G/TBT/N/BHR/772, G/TBT/N/KWT/756, G/TBT/N/OMN/595, G/TBT/N/QAT/746, G/TBT/N/SAU/1427, G/TBT/N/YEM/346</v>
      </c>
      <c r="E87" s="8" t="s">
        <v>411</v>
      </c>
      <c r="F87" s="8" t="s">
        <v>412</v>
      </c>
      <c r="H87" s="8" t="s">
        <v>39</v>
      </c>
      <c r="I87" s="8" t="s">
        <v>414</v>
      </c>
      <c r="J87" s="8" t="s">
        <v>92</v>
      </c>
      <c r="K87" s="8" t="s">
        <v>39</v>
      </c>
      <c r="L87" s="8" t="s">
        <v>39</v>
      </c>
      <c r="M87" s="6"/>
      <c r="N87" s="7">
        <v>46068</v>
      </c>
      <c r="O87" s="7" t="s">
        <v>39</v>
      </c>
      <c r="P87" s="7" t="s">
        <v>39</v>
      </c>
      <c r="Q87" s="6" t="s">
        <v>42</v>
      </c>
      <c r="R87" s="8" t="s">
        <v>415</v>
      </c>
      <c r="S87" t="str">
        <f>HYPERLINK("https://docs.wto.org/imrd/directdoc.asp?DDFDocuments/t/G/TBTN25/ARE693.docx", "https://docs.wto.org/imrd/directdoc.asp?DDFDocuments/t/G/TBTN25/ARE693.docx")</f>
        <v>https://docs.wto.org/imrd/directdoc.asp?DDFDocuments/t/G/TBTN25/ARE693.docx</v>
      </c>
      <c r="T87" t="str">
        <f>HYPERLINK("https://docs.wto.org/imrd/directdoc.asp?DDFDocuments/u/G/TBTN25/ARE693.docx", "https://docs.wto.org/imrd/directdoc.asp?DDFDocuments/u/G/TBTN25/ARE693.docx")</f>
        <v>https://docs.wto.org/imrd/directdoc.asp?DDFDocuments/u/G/TBTN25/ARE693.docx</v>
      </c>
      <c r="U87" t="str">
        <f>HYPERLINK("https://docs.wto.org/imrd/directdoc.asp?DDFDocuments/v/G/TBTN25/ARE693.docx", "https://docs.wto.org/imrd/directdoc.asp?DDFDocuments/v/G/TBTN25/ARE693.docx")</f>
        <v>https://docs.wto.org/imrd/directdoc.asp?DDFDocuments/v/G/TBTN25/ARE693.docx</v>
      </c>
      <c r="V87" t="s">
        <v>44</v>
      </c>
      <c r="W87" t="s">
        <v>45</v>
      </c>
      <c r="X87" t="s">
        <v>45</v>
      </c>
      <c r="Y87" t="s">
        <v>45</v>
      </c>
      <c r="Z87" t="s">
        <v>45</v>
      </c>
      <c r="AA87" t="s">
        <v>45</v>
      </c>
      <c r="AB87" t="s">
        <v>45</v>
      </c>
      <c r="AC87" s="2" t="s">
        <v>416</v>
      </c>
      <c r="AD87" t="s">
        <v>39</v>
      </c>
      <c r="AE87" t="s">
        <v>39</v>
      </c>
      <c r="AF87" t="s">
        <v>39</v>
      </c>
      <c r="AG87" t="s">
        <v>39</v>
      </c>
      <c r="AH87" t="s">
        <v>39</v>
      </c>
      <c r="AI87" s="2" t="s">
        <v>39</v>
      </c>
    </row>
    <row r="88" spans="1:35" x14ac:dyDescent="0.25">
      <c r="A88" s="8" t="s">
        <v>413</v>
      </c>
      <c r="B88" s="6" t="s">
        <v>426</v>
      </c>
      <c r="C88" s="7">
        <v>46008</v>
      </c>
      <c r="D88" s="9" t="str">
        <f>HYPERLINK("https://www.epingalert.org/en/Search?viewData= G/TBT/N/ARE/694, G/TBT/N/BHR/773, G/TBT/N/KWT/757, G/TBT/N/OMN/596, G/TBT/N/QAT/747, G/TBT/N/SAU/1428, G/TBT/N/YEM/347"," G/TBT/N/ARE/694, G/TBT/N/BHR/773, G/TBT/N/KWT/757, G/TBT/N/OMN/596, G/TBT/N/QAT/747, G/TBT/N/SAU/1428, G/TBT/N/YEM/347")</f>
        <v xml:space="preserve"> G/TBT/N/ARE/694, G/TBT/N/BHR/773, G/TBT/N/KWT/757, G/TBT/N/OMN/596, G/TBT/N/QAT/747, G/TBT/N/SAU/1428, G/TBT/N/YEM/347</v>
      </c>
      <c r="E88" s="8" t="s">
        <v>428</v>
      </c>
      <c r="F88" s="8" t="s">
        <v>429</v>
      </c>
      <c r="H88" s="8" t="s">
        <v>39</v>
      </c>
      <c r="I88" s="8" t="s">
        <v>414</v>
      </c>
      <c r="J88" s="8" t="s">
        <v>92</v>
      </c>
      <c r="K88" s="8" t="s">
        <v>39</v>
      </c>
      <c r="L88" s="8" t="s">
        <v>39</v>
      </c>
      <c r="M88" s="6"/>
      <c r="N88" s="7">
        <v>46068</v>
      </c>
      <c r="O88" s="7" t="s">
        <v>39</v>
      </c>
      <c r="P88" s="7" t="s">
        <v>39</v>
      </c>
      <c r="Q88" s="6" t="s">
        <v>42</v>
      </c>
      <c r="R88" s="8" t="s">
        <v>430</v>
      </c>
      <c r="S88" t="str">
        <f>HYPERLINK("https://docs.wto.org/imrd/directdoc.asp?DDFDocuments/t/G/TBTN25/ARE694.docx", "https://docs.wto.org/imrd/directdoc.asp?DDFDocuments/t/G/TBTN25/ARE694.docx")</f>
        <v>https://docs.wto.org/imrd/directdoc.asp?DDFDocuments/t/G/TBTN25/ARE694.docx</v>
      </c>
      <c r="T88" t="str">
        <f>HYPERLINK("https://docs.wto.org/imrd/directdoc.asp?DDFDocuments/u/G/TBTN25/ARE694.docx", "https://docs.wto.org/imrd/directdoc.asp?DDFDocuments/u/G/TBTN25/ARE694.docx")</f>
        <v>https://docs.wto.org/imrd/directdoc.asp?DDFDocuments/u/G/TBTN25/ARE694.docx</v>
      </c>
      <c r="U88" t="str">
        <f>HYPERLINK("https://docs.wto.org/imrd/directdoc.asp?DDFDocuments/v/G/TBTN25/ARE694.docx", "https://docs.wto.org/imrd/directdoc.asp?DDFDocuments/v/G/TBTN25/ARE694.docx")</f>
        <v>https://docs.wto.org/imrd/directdoc.asp?DDFDocuments/v/G/TBTN25/ARE694.docx</v>
      </c>
      <c r="V88" t="s">
        <v>44</v>
      </c>
      <c r="W88" t="s">
        <v>45</v>
      </c>
      <c r="X88" t="s">
        <v>45</v>
      </c>
      <c r="Y88" t="s">
        <v>45</v>
      </c>
      <c r="Z88" t="s">
        <v>45</v>
      </c>
      <c r="AA88" t="s">
        <v>45</v>
      </c>
      <c r="AB88" t="s">
        <v>45</v>
      </c>
      <c r="AC88" s="2" t="s">
        <v>431</v>
      </c>
      <c r="AD88" t="s">
        <v>39</v>
      </c>
      <c r="AE88" t="s">
        <v>39</v>
      </c>
      <c r="AF88" t="s">
        <v>39</v>
      </c>
      <c r="AG88" t="s">
        <v>39</v>
      </c>
      <c r="AH88" t="s">
        <v>39</v>
      </c>
      <c r="AI88" s="2" t="s">
        <v>39</v>
      </c>
    </row>
    <row r="89" spans="1:35" ht="409.5" x14ac:dyDescent="0.25">
      <c r="A89" s="8" t="s">
        <v>472</v>
      </c>
      <c r="B89" s="6" t="s">
        <v>469</v>
      </c>
      <c r="C89" s="7">
        <v>46008</v>
      </c>
      <c r="D89" s="9" t="str">
        <f>HYPERLINK("https://www.epingalert.org/en/Search?viewData= G/TBT/N/MYS/131"," G/TBT/N/MYS/131")</f>
        <v xml:space="preserve"> G/TBT/N/MYS/131</v>
      </c>
      <c r="E89" s="8" t="s">
        <v>470</v>
      </c>
      <c r="F89" s="8" t="s">
        <v>471</v>
      </c>
      <c r="H89" s="8" t="s">
        <v>473</v>
      </c>
      <c r="I89" s="8" t="s">
        <v>474</v>
      </c>
      <c r="J89" s="8" t="s">
        <v>205</v>
      </c>
      <c r="K89" s="8" t="s">
        <v>39</v>
      </c>
      <c r="L89" s="8" t="s">
        <v>115</v>
      </c>
      <c r="M89" s="6"/>
      <c r="N89" s="7">
        <v>46068</v>
      </c>
      <c r="O89" s="7" t="s">
        <v>39</v>
      </c>
      <c r="P89" s="7" t="s">
        <v>39</v>
      </c>
      <c r="Q89" s="6" t="s">
        <v>42</v>
      </c>
      <c r="R89" s="6"/>
      <c r="S89" t="str">
        <f>HYPERLINK("https://docs.wto.org/imrd/directdoc.asp?DDFDocuments/t/G/TBTN25/MYS131.docx", "https://docs.wto.org/imrd/directdoc.asp?DDFDocuments/t/G/TBTN25/MYS131.docx")</f>
        <v>https://docs.wto.org/imrd/directdoc.asp?DDFDocuments/t/G/TBTN25/MYS131.docx</v>
      </c>
      <c r="T89" t="str">
        <f>HYPERLINK("https://docs.wto.org/imrd/directdoc.asp?DDFDocuments/u/G/TBTN25/MYS131.docx", "https://docs.wto.org/imrd/directdoc.asp?DDFDocuments/u/G/TBTN25/MYS131.docx")</f>
        <v>https://docs.wto.org/imrd/directdoc.asp?DDFDocuments/u/G/TBTN25/MYS131.docx</v>
      </c>
      <c r="U89" t="str">
        <f>HYPERLINK("https://docs.wto.org/imrd/directdoc.asp?DDFDocuments/v/G/TBTN25/MYS131.docx", "https://docs.wto.org/imrd/directdoc.asp?DDFDocuments/v/G/TBTN25/MYS131.docx")</f>
        <v>https://docs.wto.org/imrd/directdoc.asp?DDFDocuments/v/G/TBTN25/MYS131.docx</v>
      </c>
      <c r="V89" t="s">
        <v>44</v>
      </c>
      <c r="W89" t="s">
        <v>45</v>
      </c>
      <c r="X89" t="s">
        <v>45</v>
      </c>
      <c r="Y89" t="s">
        <v>45</v>
      </c>
      <c r="Z89" t="s">
        <v>45</v>
      </c>
      <c r="AA89" t="s">
        <v>45</v>
      </c>
      <c r="AB89" t="s">
        <v>45</v>
      </c>
      <c r="AC89" s="2" t="s">
        <v>475</v>
      </c>
      <c r="AD89" t="s">
        <v>39</v>
      </c>
      <c r="AE89" t="s">
        <v>39</v>
      </c>
      <c r="AF89" t="s">
        <v>39</v>
      </c>
      <c r="AG89" t="s">
        <v>39</v>
      </c>
      <c r="AH89" t="s">
        <v>39</v>
      </c>
      <c r="AI89" s="2" t="s">
        <v>39</v>
      </c>
    </row>
    <row r="90" spans="1:35" ht="120" x14ac:dyDescent="0.25">
      <c r="A90" s="8" t="s">
        <v>478</v>
      </c>
      <c r="B90" s="6" t="s">
        <v>417</v>
      </c>
      <c r="C90" s="7">
        <v>46007</v>
      </c>
      <c r="D90" s="9" t="str">
        <f>HYPERLINK("https://www.epingalert.org/en/Search?viewData= G/TBT/N/TZA/1469"," G/TBT/N/TZA/1469")</f>
        <v xml:space="preserve"> G/TBT/N/TZA/1469</v>
      </c>
      <c r="E90" s="8" t="s">
        <v>476</v>
      </c>
      <c r="F90" s="8" t="s">
        <v>477</v>
      </c>
      <c r="H90" s="8" t="s">
        <v>479</v>
      </c>
      <c r="I90" s="8" t="s">
        <v>480</v>
      </c>
      <c r="J90" s="8" t="s">
        <v>423</v>
      </c>
      <c r="K90" s="8" t="s">
        <v>39</v>
      </c>
      <c r="L90" s="8" t="s">
        <v>39</v>
      </c>
      <c r="M90" s="6"/>
      <c r="N90" s="7">
        <v>46067</v>
      </c>
      <c r="O90" s="7" t="s">
        <v>39</v>
      </c>
      <c r="P90" s="7" t="s">
        <v>39</v>
      </c>
      <c r="Q90" s="6" t="s">
        <v>42</v>
      </c>
      <c r="R90" s="8" t="s">
        <v>481</v>
      </c>
      <c r="S90" t="str">
        <f>HYPERLINK("https://docs.wto.org/imrd/directdoc.asp?DDFDocuments/t/G/TBTN25/TZA1469.docx", "https://docs.wto.org/imrd/directdoc.asp?DDFDocuments/t/G/TBTN25/TZA1469.docx")</f>
        <v>https://docs.wto.org/imrd/directdoc.asp?DDFDocuments/t/G/TBTN25/TZA1469.docx</v>
      </c>
      <c r="T90" t="str">
        <f>HYPERLINK("https://docs.wto.org/imrd/directdoc.asp?DDFDocuments/u/G/TBTN25/TZA1469.docx", "https://docs.wto.org/imrd/directdoc.asp?DDFDocuments/u/G/TBTN25/TZA1469.docx")</f>
        <v>https://docs.wto.org/imrd/directdoc.asp?DDFDocuments/u/G/TBTN25/TZA1469.docx</v>
      </c>
      <c r="U90" t="str">
        <f>HYPERLINK("https://docs.wto.org/imrd/directdoc.asp?DDFDocuments/v/G/TBTN25/TZA1469.docx", "https://docs.wto.org/imrd/directdoc.asp?DDFDocuments/v/G/TBTN25/TZA1469.docx")</f>
        <v>https://docs.wto.org/imrd/directdoc.asp?DDFDocuments/v/G/TBTN25/TZA1469.docx</v>
      </c>
      <c r="V90" t="s">
        <v>44</v>
      </c>
      <c r="W90" t="s">
        <v>45</v>
      </c>
      <c r="X90" t="s">
        <v>45</v>
      </c>
      <c r="Y90" t="s">
        <v>45</v>
      </c>
      <c r="Z90" t="s">
        <v>45</v>
      </c>
      <c r="AA90" t="s">
        <v>45</v>
      </c>
      <c r="AB90" t="s">
        <v>45</v>
      </c>
      <c r="AC90" s="2" t="s">
        <v>482</v>
      </c>
      <c r="AD90" t="s">
        <v>39</v>
      </c>
      <c r="AE90" t="s">
        <v>39</v>
      </c>
      <c r="AF90" t="s">
        <v>39</v>
      </c>
      <c r="AG90" t="s">
        <v>39</v>
      </c>
      <c r="AH90" t="s">
        <v>39</v>
      </c>
      <c r="AI90" s="2" t="s">
        <v>39</v>
      </c>
    </row>
    <row r="91" spans="1:35" ht="120" x14ac:dyDescent="0.25">
      <c r="A91" s="8" t="s">
        <v>90</v>
      </c>
      <c r="B91" s="6" t="s">
        <v>87</v>
      </c>
      <c r="C91" s="7">
        <v>46007</v>
      </c>
      <c r="D91" s="9" t="str">
        <f>HYPERLINK("https://www.epingalert.org/en/Search?viewData= G/TBT/N/JOR/84"," G/TBT/N/JOR/84")</f>
        <v xml:space="preserve"> G/TBT/N/JOR/84</v>
      </c>
      <c r="E91" s="8" t="s">
        <v>483</v>
      </c>
      <c r="F91" s="8" t="s">
        <v>484</v>
      </c>
      <c r="H91" s="8" t="s">
        <v>39</v>
      </c>
      <c r="I91" s="8" t="s">
        <v>91</v>
      </c>
      <c r="J91" s="8" t="s">
        <v>92</v>
      </c>
      <c r="K91" s="8" t="s">
        <v>39</v>
      </c>
      <c r="L91" s="8" t="s">
        <v>39</v>
      </c>
      <c r="M91" s="6"/>
      <c r="N91" s="7">
        <v>46067</v>
      </c>
      <c r="O91" s="7">
        <v>46068</v>
      </c>
      <c r="P91" s="7">
        <v>46157</v>
      </c>
      <c r="Q91" s="6" t="s">
        <v>42</v>
      </c>
      <c r="R91" s="8" t="s">
        <v>485</v>
      </c>
      <c r="S91" t="str">
        <f>HYPERLINK("https://docs.wto.org/imrd/directdoc.asp?DDFDocuments/t/G/TBTN25/JOR84.docx", "https://docs.wto.org/imrd/directdoc.asp?DDFDocuments/t/G/TBTN25/JOR84.docx")</f>
        <v>https://docs.wto.org/imrd/directdoc.asp?DDFDocuments/t/G/TBTN25/JOR84.docx</v>
      </c>
      <c r="T91" t="str">
        <f>HYPERLINK("https://docs.wto.org/imrd/directdoc.asp?DDFDocuments/u/G/TBTN25/JOR84.docx", "https://docs.wto.org/imrd/directdoc.asp?DDFDocuments/u/G/TBTN25/JOR84.docx")</f>
        <v>https://docs.wto.org/imrd/directdoc.asp?DDFDocuments/u/G/TBTN25/JOR84.docx</v>
      </c>
      <c r="U91" t="str">
        <f>HYPERLINK("https://docs.wto.org/imrd/directdoc.asp?DDFDocuments/v/G/TBTN25/JOR84.docx", "https://docs.wto.org/imrd/directdoc.asp?DDFDocuments/v/G/TBTN25/JOR84.docx")</f>
        <v>https://docs.wto.org/imrd/directdoc.asp?DDFDocuments/v/G/TBTN25/JOR84.docx</v>
      </c>
      <c r="V91" t="s">
        <v>44</v>
      </c>
      <c r="W91" t="s">
        <v>45</v>
      </c>
      <c r="X91" t="s">
        <v>45</v>
      </c>
      <c r="Y91" t="s">
        <v>45</v>
      </c>
      <c r="Z91" t="s">
        <v>45</v>
      </c>
      <c r="AA91" t="s">
        <v>45</v>
      </c>
      <c r="AB91" t="s">
        <v>45</v>
      </c>
      <c r="AC91" s="2" t="s">
        <v>486</v>
      </c>
      <c r="AD91" t="s">
        <v>39</v>
      </c>
      <c r="AE91" t="s">
        <v>39</v>
      </c>
      <c r="AF91" t="s">
        <v>39</v>
      </c>
      <c r="AG91" t="s">
        <v>39</v>
      </c>
      <c r="AH91" t="s">
        <v>39</v>
      </c>
      <c r="AI91" s="2" t="s">
        <v>39</v>
      </c>
    </row>
    <row r="92" spans="1:35" ht="150" x14ac:dyDescent="0.25">
      <c r="A92" s="8" t="s">
        <v>478</v>
      </c>
      <c r="B92" s="6" t="s">
        <v>417</v>
      </c>
      <c r="C92" s="7">
        <v>46007</v>
      </c>
      <c r="D92" s="9" t="str">
        <f>HYPERLINK("https://www.epingalert.org/en/Search?viewData= G/TBT/N/TZA/1471"," G/TBT/N/TZA/1471")</f>
        <v xml:space="preserve"> G/TBT/N/TZA/1471</v>
      </c>
      <c r="E92" s="8" t="s">
        <v>487</v>
      </c>
      <c r="F92" s="8" t="s">
        <v>488</v>
      </c>
      <c r="H92" s="8" t="s">
        <v>479</v>
      </c>
      <c r="I92" s="8" t="s">
        <v>480</v>
      </c>
      <c r="J92" s="8" t="s">
        <v>423</v>
      </c>
      <c r="K92" s="8" t="s">
        <v>39</v>
      </c>
      <c r="L92" s="8" t="s">
        <v>39</v>
      </c>
      <c r="M92" s="6"/>
      <c r="N92" s="7">
        <v>46067</v>
      </c>
      <c r="O92" s="7" t="s">
        <v>39</v>
      </c>
      <c r="P92" s="7" t="s">
        <v>39</v>
      </c>
      <c r="Q92" s="6" t="s">
        <v>42</v>
      </c>
      <c r="R92" s="8" t="s">
        <v>489</v>
      </c>
      <c r="S92" t="str">
        <f>HYPERLINK("https://docs.wto.org/imrd/directdoc.asp?DDFDocuments/t/G/TBTN25/TZA1471.docx", "https://docs.wto.org/imrd/directdoc.asp?DDFDocuments/t/G/TBTN25/TZA1471.docx")</f>
        <v>https://docs.wto.org/imrd/directdoc.asp?DDFDocuments/t/G/TBTN25/TZA1471.docx</v>
      </c>
      <c r="T92" t="str">
        <f>HYPERLINK("https://docs.wto.org/imrd/directdoc.asp?DDFDocuments/u/G/TBTN25/TZA1471.docx", "https://docs.wto.org/imrd/directdoc.asp?DDFDocuments/u/G/TBTN25/TZA1471.docx")</f>
        <v>https://docs.wto.org/imrd/directdoc.asp?DDFDocuments/u/G/TBTN25/TZA1471.docx</v>
      </c>
      <c r="U92" t="str">
        <f>HYPERLINK("https://docs.wto.org/imrd/directdoc.asp?DDFDocuments/v/G/TBTN25/TZA1471.docx", "https://docs.wto.org/imrd/directdoc.asp?DDFDocuments/v/G/TBTN25/TZA1471.docx")</f>
        <v>https://docs.wto.org/imrd/directdoc.asp?DDFDocuments/v/G/TBTN25/TZA1471.docx</v>
      </c>
      <c r="V92" t="s">
        <v>44</v>
      </c>
      <c r="W92" t="s">
        <v>45</v>
      </c>
      <c r="X92" t="s">
        <v>45</v>
      </c>
      <c r="Y92" t="s">
        <v>45</v>
      </c>
      <c r="Z92" t="s">
        <v>45</v>
      </c>
      <c r="AA92" t="s">
        <v>45</v>
      </c>
      <c r="AB92" t="s">
        <v>45</v>
      </c>
      <c r="AC92" s="2" t="s">
        <v>490</v>
      </c>
      <c r="AD92" t="s">
        <v>39</v>
      </c>
      <c r="AE92" t="s">
        <v>39</v>
      </c>
      <c r="AF92" t="s">
        <v>39</v>
      </c>
      <c r="AG92" t="s">
        <v>39</v>
      </c>
      <c r="AH92" t="s">
        <v>39</v>
      </c>
      <c r="AI92" s="2" t="s">
        <v>39</v>
      </c>
    </row>
    <row r="93" spans="1:35" ht="210" x14ac:dyDescent="0.25">
      <c r="A93" s="8" t="s">
        <v>493</v>
      </c>
      <c r="B93" s="6" t="s">
        <v>460</v>
      </c>
      <c r="C93" s="7">
        <v>46007</v>
      </c>
      <c r="D93" s="9" t="str">
        <f>HYPERLINK("https://www.epingalert.org/en/Search?viewData= G/TBT/N/UGA/2293"," G/TBT/N/UGA/2293")</f>
        <v xml:space="preserve"> G/TBT/N/UGA/2293</v>
      </c>
      <c r="E93" s="8" t="s">
        <v>491</v>
      </c>
      <c r="F93" s="8" t="s">
        <v>492</v>
      </c>
      <c r="H93" s="8" t="s">
        <v>494</v>
      </c>
      <c r="I93" s="8" t="s">
        <v>261</v>
      </c>
      <c r="J93" s="8" t="s">
        <v>495</v>
      </c>
      <c r="K93" s="8" t="s">
        <v>39</v>
      </c>
      <c r="L93" s="8" t="s">
        <v>39</v>
      </c>
      <c r="M93" s="6"/>
      <c r="N93" s="7">
        <v>46067</v>
      </c>
      <c r="O93" s="7" t="s">
        <v>39</v>
      </c>
      <c r="P93" s="7" t="s">
        <v>39</v>
      </c>
      <c r="Q93" s="6" t="s">
        <v>42</v>
      </c>
      <c r="R93" s="8" t="s">
        <v>496</v>
      </c>
      <c r="S93" t="str">
        <f>HYPERLINK("https://docs.wto.org/imrd/directdoc.asp?DDFDocuments/t/G/TBTN25/UGA2293.docx", "https://docs.wto.org/imrd/directdoc.asp?DDFDocuments/t/G/TBTN25/UGA2293.docx")</f>
        <v>https://docs.wto.org/imrd/directdoc.asp?DDFDocuments/t/G/TBTN25/UGA2293.docx</v>
      </c>
      <c r="T93" t="str">
        <f>HYPERLINK("https://docs.wto.org/imrd/directdoc.asp?DDFDocuments/u/G/TBTN25/UGA2293.docx", "https://docs.wto.org/imrd/directdoc.asp?DDFDocuments/u/G/TBTN25/UGA2293.docx")</f>
        <v>https://docs.wto.org/imrd/directdoc.asp?DDFDocuments/u/G/TBTN25/UGA2293.docx</v>
      </c>
      <c r="U93" t="str">
        <f>HYPERLINK("https://docs.wto.org/imrd/directdoc.asp?DDFDocuments/v/G/TBTN25/UGA2293.docx", "https://docs.wto.org/imrd/directdoc.asp?DDFDocuments/v/G/TBTN25/UGA2293.docx")</f>
        <v>https://docs.wto.org/imrd/directdoc.asp?DDFDocuments/v/G/TBTN25/UGA2293.docx</v>
      </c>
      <c r="V93" t="s">
        <v>44</v>
      </c>
      <c r="W93" t="s">
        <v>45</v>
      </c>
      <c r="X93" t="s">
        <v>45</v>
      </c>
      <c r="Y93" t="s">
        <v>45</v>
      </c>
      <c r="Z93" t="s">
        <v>45</v>
      </c>
      <c r="AA93" t="s">
        <v>45</v>
      </c>
      <c r="AB93" t="s">
        <v>45</v>
      </c>
      <c r="AC93" s="2" t="s">
        <v>497</v>
      </c>
      <c r="AD93" t="s">
        <v>39</v>
      </c>
      <c r="AE93" t="s">
        <v>39</v>
      </c>
      <c r="AF93" t="s">
        <v>39</v>
      </c>
      <c r="AG93" t="s">
        <v>39</v>
      </c>
      <c r="AH93" t="s">
        <v>39</v>
      </c>
      <c r="AI93" s="2" t="s">
        <v>39</v>
      </c>
    </row>
    <row r="94" spans="1:35" ht="75" x14ac:dyDescent="0.25">
      <c r="A94" s="8" t="s">
        <v>478</v>
      </c>
      <c r="B94" s="6" t="s">
        <v>417</v>
      </c>
      <c r="C94" s="7">
        <v>46007</v>
      </c>
      <c r="D94" s="9" t="str">
        <f>HYPERLINK("https://www.epingalert.org/en/Search?viewData= G/TBT/N/TZA/1470"," G/TBT/N/TZA/1470")</f>
        <v xml:space="preserve"> G/TBT/N/TZA/1470</v>
      </c>
      <c r="E94" s="8" t="s">
        <v>498</v>
      </c>
      <c r="F94" s="8" t="s">
        <v>499</v>
      </c>
      <c r="H94" s="8" t="s">
        <v>479</v>
      </c>
      <c r="I94" s="8" t="s">
        <v>480</v>
      </c>
      <c r="J94" s="8" t="s">
        <v>423</v>
      </c>
      <c r="K94" s="8" t="s">
        <v>39</v>
      </c>
      <c r="L94" s="8" t="s">
        <v>39</v>
      </c>
      <c r="M94" s="6"/>
      <c r="N94" s="7">
        <v>46067</v>
      </c>
      <c r="O94" s="7" t="s">
        <v>39</v>
      </c>
      <c r="P94" s="7" t="s">
        <v>39</v>
      </c>
      <c r="Q94" s="6" t="s">
        <v>42</v>
      </c>
      <c r="R94" s="8" t="s">
        <v>500</v>
      </c>
      <c r="S94" t="str">
        <f>HYPERLINK("https://docs.wto.org/imrd/directdoc.asp?DDFDocuments/t/G/TBTN25/TZA1470.docx", "https://docs.wto.org/imrd/directdoc.asp?DDFDocuments/t/G/TBTN25/TZA1470.docx")</f>
        <v>https://docs.wto.org/imrd/directdoc.asp?DDFDocuments/t/G/TBTN25/TZA1470.docx</v>
      </c>
      <c r="T94" t="str">
        <f>HYPERLINK("https://docs.wto.org/imrd/directdoc.asp?DDFDocuments/u/G/TBTN25/TZA1470.docx", "https://docs.wto.org/imrd/directdoc.asp?DDFDocuments/u/G/TBTN25/TZA1470.docx")</f>
        <v>https://docs.wto.org/imrd/directdoc.asp?DDFDocuments/u/G/TBTN25/TZA1470.docx</v>
      </c>
      <c r="U94" t="str">
        <f>HYPERLINK("https://docs.wto.org/imrd/directdoc.asp?DDFDocuments/v/G/TBTN25/TZA1470.docx", "https://docs.wto.org/imrd/directdoc.asp?DDFDocuments/v/G/TBTN25/TZA1470.docx")</f>
        <v>https://docs.wto.org/imrd/directdoc.asp?DDFDocuments/v/G/TBTN25/TZA1470.docx</v>
      </c>
      <c r="V94" t="s">
        <v>44</v>
      </c>
      <c r="W94" t="s">
        <v>45</v>
      </c>
      <c r="X94" t="s">
        <v>45</v>
      </c>
      <c r="Y94" t="s">
        <v>45</v>
      </c>
      <c r="Z94" t="s">
        <v>45</v>
      </c>
      <c r="AA94" t="s">
        <v>45</v>
      </c>
      <c r="AB94" t="s">
        <v>45</v>
      </c>
      <c r="AC94" s="2" t="s">
        <v>501</v>
      </c>
      <c r="AD94" t="s">
        <v>39</v>
      </c>
      <c r="AE94" t="s">
        <v>39</v>
      </c>
      <c r="AF94" t="s">
        <v>39</v>
      </c>
      <c r="AG94" t="s">
        <v>39</v>
      </c>
      <c r="AH94" t="s">
        <v>39</v>
      </c>
      <c r="AI94" s="2" t="s">
        <v>39</v>
      </c>
    </row>
    <row r="95" spans="1:35" ht="75" x14ac:dyDescent="0.25">
      <c r="A95" s="8" t="s">
        <v>505</v>
      </c>
      <c r="B95" s="6" t="s">
        <v>502</v>
      </c>
      <c r="C95" s="7">
        <v>46007</v>
      </c>
      <c r="D95" s="9" t="str">
        <f>HYPERLINK("https://www.epingalert.org/en/Search?viewData= G/TBT/N/PHL/353"," G/TBT/N/PHL/353")</f>
        <v xml:space="preserve"> G/TBT/N/PHL/353</v>
      </c>
      <c r="E95" s="8" t="s">
        <v>503</v>
      </c>
      <c r="F95" s="8" t="s">
        <v>504</v>
      </c>
      <c r="H95" s="8" t="s">
        <v>39</v>
      </c>
      <c r="I95" s="8" t="s">
        <v>506</v>
      </c>
      <c r="J95" s="8" t="s">
        <v>92</v>
      </c>
      <c r="K95" s="8" t="s">
        <v>39</v>
      </c>
      <c r="L95" s="8" t="s">
        <v>39</v>
      </c>
      <c r="M95" s="6"/>
      <c r="N95" s="7">
        <v>46066</v>
      </c>
      <c r="O95" s="7" t="s">
        <v>39</v>
      </c>
      <c r="P95" s="7" t="s">
        <v>39</v>
      </c>
      <c r="Q95" s="6" t="s">
        <v>42</v>
      </c>
      <c r="R95" s="8" t="s">
        <v>507</v>
      </c>
      <c r="S95" t="str">
        <f>HYPERLINK("https://docs.wto.org/imrd/directdoc.asp?DDFDocuments/t/G/TBTN25/PHL353.docx", "https://docs.wto.org/imrd/directdoc.asp?DDFDocuments/t/G/TBTN25/PHL353.docx")</f>
        <v>https://docs.wto.org/imrd/directdoc.asp?DDFDocuments/t/G/TBTN25/PHL353.docx</v>
      </c>
      <c r="T95" t="str">
        <f>HYPERLINK("https://docs.wto.org/imrd/directdoc.asp?DDFDocuments/u/G/TBTN25/PHL353.docx", "https://docs.wto.org/imrd/directdoc.asp?DDFDocuments/u/G/TBTN25/PHL353.docx")</f>
        <v>https://docs.wto.org/imrd/directdoc.asp?DDFDocuments/u/G/TBTN25/PHL353.docx</v>
      </c>
      <c r="U95" t="str">
        <f>HYPERLINK("https://docs.wto.org/imrd/directdoc.asp?DDFDocuments/v/G/TBTN25/PHL353.docx", "https://docs.wto.org/imrd/directdoc.asp?DDFDocuments/v/G/TBTN25/PHL353.docx")</f>
        <v>https://docs.wto.org/imrd/directdoc.asp?DDFDocuments/v/G/TBTN25/PHL353.docx</v>
      </c>
      <c r="V95" t="s">
        <v>44</v>
      </c>
      <c r="W95" t="s">
        <v>45</v>
      </c>
      <c r="X95" t="s">
        <v>45</v>
      </c>
      <c r="Y95" t="s">
        <v>45</v>
      </c>
      <c r="Z95" t="s">
        <v>45</v>
      </c>
      <c r="AA95" t="s">
        <v>45</v>
      </c>
      <c r="AB95" t="s">
        <v>45</v>
      </c>
      <c r="AC95" s="2" t="s">
        <v>508</v>
      </c>
      <c r="AD95" t="s">
        <v>39</v>
      </c>
      <c r="AE95" t="s">
        <v>39</v>
      </c>
      <c r="AF95" t="s">
        <v>39</v>
      </c>
      <c r="AG95" t="s">
        <v>39</v>
      </c>
      <c r="AH95" t="s">
        <v>39</v>
      </c>
      <c r="AI95" s="2" t="s">
        <v>39</v>
      </c>
    </row>
    <row r="96" spans="1:35" ht="30" x14ac:dyDescent="0.25">
      <c r="A96" s="8" t="s">
        <v>511</v>
      </c>
      <c r="B96" s="6" t="s">
        <v>87</v>
      </c>
      <c r="C96" s="7">
        <v>46007</v>
      </c>
      <c r="D96" s="9" t="str">
        <f>HYPERLINK("https://www.epingalert.org/en/Search?viewData= G/TBT/N/JOR/85"," G/TBT/N/JOR/85")</f>
        <v xml:space="preserve"> G/TBT/N/JOR/85</v>
      </c>
      <c r="E96" s="8" t="s">
        <v>509</v>
      </c>
      <c r="F96" s="8" t="s">
        <v>510</v>
      </c>
      <c r="H96" s="8" t="s">
        <v>39</v>
      </c>
      <c r="I96" s="8" t="s">
        <v>512</v>
      </c>
      <c r="J96" s="8" t="s">
        <v>92</v>
      </c>
      <c r="K96" s="8" t="s">
        <v>39</v>
      </c>
      <c r="L96" s="8" t="s">
        <v>107</v>
      </c>
      <c r="M96" s="6"/>
      <c r="N96" s="7">
        <v>46037</v>
      </c>
      <c r="O96" s="7">
        <v>46038</v>
      </c>
      <c r="P96" s="7">
        <v>46082</v>
      </c>
      <c r="Q96" s="6" t="s">
        <v>42</v>
      </c>
      <c r="R96" s="8" t="s">
        <v>513</v>
      </c>
      <c r="S96" t="str">
        <f>HYPERLINK("https://docs.wto.org/imrd/directdoc.asp?DDFDocuments/t/G/TBTN25/JOR85.docx", "https://docs.wto.org/imrd/directdoc.asp?DDFDocuments/t/G/TBTN25/JOR85.docx")</f>
        <v>https://docs.wto.org/imrd/directdoc.asp?DDFDocuments/t/G/TBTN25/JOR85.docx</v>
      </c>
      <c r="T96" t="str">
        <f>HYPERLINK("https://docs.wto.org/imrd/directdoc.asp?DDFDocuments/u/G/TBTN25/JOR85.docx", "https://docs.wto.org/imrd/directdoc.asp?DDFDocuments/u/G/TBTN25/JOR85.docx")</f>
        <v>https://docs.wto.org/imrd/directdoc.asp?DDFDocuments/u/G/TBTN25/JOR85.docx</v>
      </c>
      <c r="U96" t="str">
        <f>HYPERLINK("https://docs.wto.org/imrd/directdoc.asp?DDFDocuments/v/G/TBTN25/JOR85.docx", "https://docs.wto.org/imrd/directdoc.asp?DDFDocuments/v/G/TBTN25/JOR85.docx")</f>
        <v>https://docs.wto.org/imrd/directdoc.asp?DDFDocuments/v/G/TBTN25/JOR85.docx</v>
      </c>
      <c r="V96" t="s">
        <v>44</v>
      </c>
      <c r="W96" t="s">
        <v>45</v>
      </c>
      <c r="X96" t="s">
        <v>45</v>
      </c>
      <c r="Y96" t="s">
        <v>45</v>
      </c>
      <c r="Z96" t="s">
        <v>45</v>
      </c>
      <c r="AA96" t="s">
        <v>45</v>
      </c>
      <c r="AB96" t="s">
        <v>45</v>
      </c>
      <c r="AC96" s="2" t="s">
        <v>514</v>
      </c>
      <c r="AD96" t="s">
        <v>39</v>
      </c>
      <c r="AE96" t="s">
        <v>39</v>
      </c>
      <c r="AF96" t="s">
        <v>39</v>
      </c>
      <c r="AG96" t="s">
        <v>39</v>
      </c>
      <c r="AH96" t="s">
        <v>39</v>
      </c>
      <c r="AI96" s="2" t="s">
        <v>39</v>
      </c>
    </row>
    <row r="97" spans="1:35" ht="255" x14ac:dyDescent="0.25">
      <c r="A97" s="8" t="s">
        <v>518</v>
      </c>
      <c r="B97" s="6" t="s">
        <v>515</v>
      </c>
      <c r="C97" s="7">
        <v>46007</v>
      </c>
      <c r="D97" s="9" t="str">
        <f>HYPERLINK("https://www.epingalert.org/en/Search?viewData= G/TBT/N/CHE/300"," G/TBT/N/CHE/300")</f>
        <v xml:space="preserve"> G/TBT/N/CHE/300</v>
      </c>
      <c r="E97" s="8" t="s">
        <v>516</v>
      </c>
      <c r="F97" s="8" t="s">
        <v>517</v>
      </c>
      <c r="H97" s="8" t="s">
        <v>519</v>
      </c>
      <c r="I97" s="8" t="s">
        <v>39</v>
      </c>
      <c r="J97" s="8" t="s">
        <v>520</v>
      </c>
      <c r="K97" s="8" t="s">
        <v>39</v>
      </c>
      <c r="L97" s="8" t="s">
        <v>107</v>
      </c>
      <c r="M97" s="6"/>
      <c r="N97" s="7">
        <v>46067</v>
      </c>
      <c r="O97" s="7">
        <v>46374</v>
      </c>
      <c r="P97" s="7">
        <v>46419</v>
      </c>
      <c r="Q97" s="6" t="s">
        <v>42</v>
      </c>
      <c r="R97" s="8" t="s">
        <v>521</v>
      </c>
      <c r="S97" t="str">
        <f>HYPERLINK("https://docs.wto.org/imrd/directdoc.asp?DDFDocuments/t/G/TBTN25/CHE300.docx", "https://docs.wto.org/imrd/directdoc.asp?DDFDocuments/t/G/TBTN25/CHE300.docx")</f>
        <v>https://docs.wto.org/imrd/directdoc.asp?DDFDocuments/t/G/TBTN25/CHE300.docx</v>
      </c>
      <c r="T97" t="str">
        <f>HYPERLINK("https://docs.wto.org/imrd/directdoc.asp?DDFDocuments/u/G/TBTN25/CHE300.docx", "https://docs.wto.org/imrd/directdoc.asp?DDFDocuments/u/G/TBTN25/CHE300.docx")</f>
        <v>https://docs.wto.org/imrd/directdoc.asp?DDFDocuments/u/G/TBTN25/CHE300.docx</v>
      </c>
      <c r="U97" t="str">
        <f>HYPERLINK("https://docs.wto.org/imrd/directdoc.asp?DDFDocuments/v/G/TBTN25/CHE300.docx", "https://docs.wto.org/imrd/directdoc.asp?DDFDocuments/v/G/TBTN25/CHE300.docx")</f>
        <v>https://docs.wto.org/imrd/directdoc.asp?DDFDocuments/v/G/TBTN25/CHE300.docx</v>
      </c>
      <c r="V97" t="s">
        <v>44</v>
      </c>
      <c r="W97" t="s">
        <v>45</v>
      </c>
      <c r="X97" t="s">
        <v>45</v>
      </c>
      <c r="Y97" t="s">
        <v>45</v>
      </c>
      <c r="Z97" t="s">
        <v>45</v>
      </c>
      <c r="AA97" t="s">
        <v>45</v>
      </c>
      <c r="AB97" t="s">
        <v>45</v>
      </c>
      <c r="AC97" s="2" t="s">
        <v>522</v>
      </c>
      <c r="AD97" t="s">
        <v>39</v>
      </c>
      <c r="AE97" t="s">
        <v>39</v>
      </c>
      <c r="AF97" t="s">
        <v>39</v>
      </c>
      <c r="AG97" t="s">
        <v>39</v>
      </c>
      <c r="AH97" t="s">
        <v>39</v>
      </c>
      <c r="AI97" s="2" t="s">
        <v>39</v>
      </c>
    </row>
    <row r="98" spans="1:35" ht="180" x14ac:dyDescent="0.25">
      <c r="A98" s="8" t="s">
        <v>525</v>
      </c>
      <c r="B98" s="6" t="s">
        <v>95</v>
      </c>
      <c r="C98" s="7">
        <v>46007</v>
      </c>
      <c r="D98" s="9" t="str">
        <f>HYPERLINK("https://www.epingalert.org/en/Search?viewData= G/TBT/N/UKR/363"," G/TBT/N/UKR/363")</f>
        <v xml:space="preserve"> G/TBT/N/UKR/363</v>
      </c>
      <c r="E98" s="8" t="s">
        <v>523</v>
      </c>
      <c r="F98" s="8" t="s">
        <v>524</v>
      </c>
      <c r="H98" s="8" t="s">
        <v>39</v>
      </c>
      <c r="I98" s="8" t="s">
        <v>312</v>
      </c>
      <c r="J98" s="8" t="s">
        <v>526</v>
      </c>
      <c r="K98" s="8" t="s">
        <v>39</v>
      </c>
      <c r="L98" s="8" t="s">
        <v>39</v>
      </c>
      <c r="M98" s="6"/>
      <c r="N98" s="7">
        <v>46067</v>
      </c>
      <c r="O98" s="7" t="s">
        <v>39</v>
      </c>
      <c r="P98" s="7" t="s">
        <v>39</v>
      </c>
      <c r="Q98" s="6" t="s">
        <v>42</v>
      </c>
      <c r="R98" s="8" t="s">
        <v>527</v>
      </c>
      <c r="S98" t="str">
        <f>HYPERLINK("https://docs.wto.org/imrd/directdoc.asp?DDFDocuments/t/G/TBTN25/UKR363.docx", "https://docs.wto.org/imrd/directdoc.asp?DDFDocuments/t/G/TBTN25/UKR363.docx")</f>
        <v>https://docs.wto.org/imrd/directdoc.asp?DDFDocuments/t/G/TBTN25/UKR363.docx</v>
      </c>
      <c r="T98" t="str">
        <f>HYPERLINK("https://docs.wto.org/imrd/directdoc.asp?DDFDocuments/u/G/TBTN25/UKR363.docx", "https://docs.wto.org/imrd/directdoc.asp?DDFDocuments/u/G/TBTN25/UKR363.docx")</f>
        <v>https://docs.wto.org/imrd/directdoc.asp?DDFDocuments/u/G/TBTN25/UKR363.docx</v>
      </c>
      <c r="U98" t="str">
        <f>HYPERLINK("https://docs.wto.org/imrd/directdoc.asp?DDFDocuments/v/G/TBTN25/UKR363.docx", "https://docs.wto.org/imrd/directdoc.asp?DDFDocuments/v/G/TBTN25/UKR363.docx")</f>
        <v>https://docs.wto.org/imrd/directdoc.asp?DDFDocuments/v/G/TBTN25/UKR363.docx</v>
      </c>
      <c r="V98" t="s">
        <v>44</v>
      </c>
      <c r="W98" t="s">
        <v>45</v>
      </c>
      <c r="X98" t="s">
        <v>44</v>
      </c>
      <c r="Y98" t="s">
        <v>45</v>
      </c>
      <c r="Z98" t="s">
        <v>45</v>
      </c>
      <c r="AA98" t="s">
        <v>45</v>
      </c>
      <c r="AB98" t="s">
        <v>45</v>
      </c>
      <c r="AC98" s="2" t="s">
        <v>528</v>
      </c>
      <c r="AD98" t="s">
        <v>39</v>
      </c>
      <c r="AE98" t="s">
        <v>39</v>
      </c>
      <c r="AF98" t="s">
        <v>39</v>
      </c>
      <c r="AG98" t="s">
        <v>39</v>
      </c>
      <c r="AH98" t="s">
        <v>39</v>
      </c>
      <c r="AI98" s="2" t="s">
        <v>39</v>
      </c>
    </row>
    <row r="99" spans="1:35" ht="105" x14ac:dyDescent="0.25">
      <c r="A99" s="8" t="s">
        <v>531</v>
      </c>
      <c r="B99" s="6" t="s">
        <v>469</v>
      </c>
      <c r="C99" s="7">
        <v>46006</v>
      </c>
      <c r="D99" s="9" t="str">
        <f>HYPERLINK("https://www.epingalert.org/en/Search?viewData= G/TBT/N/MYS/130"," G/TBT/N/MYS/130")</f>
        <v xml:space="preserve"> G/TBT/N/MYS/130</v>
      </c>
      <c r="E99" s="8" t="s">
        <v>529</v>
      </c>
      <c r="F99" s="8" t="s">
        <v>530</v>
      </c>
      <c r="H99" s="8" t="s">
        <v>39</v>
      </c>
      <c r="I99" s="8" t="s">
        <v>532</v>
      </c>
      <c r="J99" s="8" t="s">
        <v>205</v>
      </c>
      <c r="K99" s="8" t="s">
        <v>39</v>
      </c>
      <c r="L99" s="8" t="s">
        <v>115</v>
      </c>
      <c r="M99" s="6"/>
      <c r="N99" s="7">
        <v>46066</v>
      </c>
      <c r="O99" s="7" t="s">
        <v>39</v>
      </c>
      <c r="P99" s="7" t="s">
        <v>39</v>
      </c>
      <c r="Q99" s="6" t="s">
        <v>42</v>
      </c>
      <c r="R99" s="6"/>
      <c r="S99" t="str">
        <f>HYPERLINK("https://docs.wto.org/imrd/directdoc.asp?DDFDocuments/t/G/TBTN25/MYS130.docx", "https://docs.wto.org/imrd/directdoc.asp?DDFDocuments/t/G/TBTN25/MYS130.docx")</f>
        <v>https://docs.wto.org/imrd/directdoc.asp?DDFDocuments/t/G/TBTN25/MYS130.docx</v>
      </c>
      <c r="T99" t="str">
        <f>HYPERLINK("https://docs.wto.org/imrd/directdoc.asp?DDFDocuments/u/G/TBTN25/MYS130.docx", "https://docs.wto.org/imrd/directdoc.asp?DDFDocuments/u/G/TBTN25/MYS130.docx")</f>
        <v>https://docs.wto.org/imrd/directdoc.asp?DDFDocuments/u/G/TBTN25/MYS130.docx</v>
      </c>
      <c r="U99" t="str">
        <f>HYPERLINK("https://docs.wto.org/imrd/directdoc.asp?DDFDocuments/v/G/TBTN25/MYS130.docx", "https://docs.wto.org/imrd/directdoc.asp?DDFDocuments/v/G/TBTN25/MYS130.docx")</f>
        <v>https://docs.wto.org/imrd/directdoc.asp?DDFDocuments/v/G/TBTN25/MYS130.docx</v>
      </c>
      <c r="V99" t="s">
        <v>44</v>
      </c>
      <c r="W99" t="s">
        <v>45</v>
      </c>
      <c r="X99" t="s">
        <v>45</v>
      </c>
      <c r="Y99" t="s">
        <v>45</v>
      </c>
      <c r="Z99" t="s">
        <v>45</v>
      </c>
      <c r="AA99" t="s">
        <v>45</v>
      </c>
      <c r="AB99" t="s">
        <v>45</v>
      </c>
      <c r="AC99" s="2" t="s">
        <v>475</v>
      </c>
      <c r="AD99" t="s">
        <v>39</v>
      </c>
      <c r="AE99" t="s">
        <v>39</v>
      </c>
      <c r="AF99" t="s">
        <v>39</v>
      </c>
      <c r="AG99" t="s">
        <v>39</v>
      </c>
      <c r="AH99" t="s">
        <v>39</v>
      </c>
      <c r="AI99" s="2" t="s">
        <v>39</v>
      </c>
    </row>
    <row r="100" spans="1:35" ht="60" x14ac:dyDescent="0.25">
      <c r="A100" s="8" t="s">
        <v>535</v>
      </c>
      <c r="B100" s="6" t="s">
        <v>460</v>
      </c>
      <c r="C100" s="7">
        <v>46003</v>
      </c>
      <c r="D100" s="9" t="str">
        <f>HYPERLINK("https://www.epingalert.org/en/Search?viewData= G/TBT/N/UGA/2287"," G/TBT/N/UGA/2287")</f>
        <v xml:space="preserve"> G/TBT/N/UGA/2287</v>
      </c>
      <c r="E100" s="8" t="s">
        <v>533</v>
      </c>
      <c r="F100" s="8" t="s">
        <v>534</v>
      </c>
      <c r="H100" s="8" t="s">
        <v>536</v>
      </c>
      <c r="I100" s="8" t="s">
        <v>537</v>
      </c>
      <c r="J100" s="8" t="s">
        <v>538</v>
      </c>
      <c r="K100" s="8" t="s">
        <v>39</v>
      </c>
      <c r="L100" s="8" t="s">
        <v>39</v>
      </c>
      <c r="M100" s="6"/>
      <c r="N100" s="7">
        <v>46063</v>
      </c>
      <c r="O100" s="7" t="s">
        <v>39</v>
      </c>
      <c r="P100" s="7" t="s">
        <v>39</v>
      </c>
      <c r="Q100" s="6" t="s">
        <v>42</v>
      </c>
      <c r="R100" s="8" t="s">
        <v>539</v>
      </c>
      <c r="S100" t="str">
        <f>HYPERLINK("https://docs.wto.org/imrd/directdoc.asp?DDFDocuments/t/G/TBTN25/UGA2287.docx", "https://docs.wto.org/imrd/directdoc.asp?DDFDocuments/t/G/TBTN25/UGA2287.docx")</f>
        <v>https://docs.wto.org/imrd/directdoc.asp?DDFDocuments/t/G/TBTN25/UGA2287.docx</v>
      </c>
      <c r="T100" t="str">
        <f>HYPERLINK("https://docs.wto.org/imrd/directdoc.asp?DDFDocuments/u/G/TBTN25/UGA2287.docx", "https://docs.wto.org/imrd/directdoc.asp?DDFDocuments/u/G/TBTN25/UGA2287.docx")</f>
        <v>https://docs.wto.org/imrd/directdoc.asp?DDFDocuments/u/G/TBTN25/UGA2287.docx</v>
      </c>
      <c r="U100" t="str">
        <f>HYPERLINK("https://docs.wto.org/imrd/directdoc.asp?DDFDocuments/v/G/TBTN25/UGA2287.docx", "https://docs.wto.org/imrd/directdoc.asp?DDFDocuments/v/G/TBTN25/UGA2287.docx")</f>
        <v>https://docs.wto.org/imrd/directdoc.asp?DDFDocuments/v/G/TBTN25/UGA2287.docx</v>
      </c>
      <c r="V100" t="s">
        <v>44</v>
      </c>
      <c r="W100" t="s">
        <v>45</v>
      </c>
      <c r="X100" t="s">
        <v>44</v>
      </c>
      <c r="Y100" t="s">
        <v>45</v>
      </c>
      <c r="Z100" t="s">
        <v>45</v>
      </c>
      <c r="AA100" t="s">
        <v>45</v>
      </c>
      <c r="AB100" t="s">
        <v>45</v>
      </c>
      <c r="AC100" s="2" t="s">
        <v>540</v>
      </c>
      <c r="AD100" t="s">
        <v>39</v>
      </c>
      <c r="AE100" t="s">
        <v>39</v>
      </c>
      <c r="AF100" t="s">
        <v>39</v>
      </c>
      <c r="AG100" t="s">
        <v>39</v>
      </c>
      <c r="AH100" t="s">
        <v>39</v>
      </c>
      <c r="AI100" s="2" t="s">
        <v>39</v>
      </c>
    </row>
    <row r="101" spans="1:35" ht="45" x14ac:dyDescent="0.25">
      <c r="A101" s="8" t="s">
        <v>543</v>
      </c>
      <c r="B101" s="6" t="s">
        <v>70</v>
      </c>
      <c r="C101" s="7">
        <v>46003</v>
      </c>
      <c r="D101" s="9" t="str">
        <f>HYPERLINK("https://www.epingalert.org/en/Search?viewData= G/TBT/N/EU/1180"," G/TBT/N/EU/1180")</f>
        <v xml:space="preserve"> G/TBT/N/EU/1180</v>
      </c>
      <c r="E101" s="8" t="s">
        <v>541</v>
      </c>
      <c r="F101" s="8" t="s">
        <v>542</v>
      </c>
      <c r="H101" s="8" t="s">
        <v>39</v>
      </c>
      <c r="I101" s="8" t="s">
        <v>39</v>
      </c>
      <c r="J101" s="8" t="s">
        <v>526</v>
      </c>
      <c r="K101" s="8" t="s">
        <v>544</v>
      </c>
      <c r="L101" s="8" t="s">
        <v>39</v>
      </c>
      <c r="M101" s="6"/>
      <c r="N101" s="7">
        <v>46063</v>
      </c>
      <c r="O101" s="7" t="s">
        <v>39</v>
      </c>
      <c r="P101" s="7" t="s">
        <v>39</v>
      </c>
      <c r="Q101" s="6" t="s">
        <v>42</v>
      </c>
      <c r="R101" s="8" t="s">
        <v>545</v>
      </c>
      <c r="S101" t="str">
        <f>HYPERLINK("https://docs.wto.org/imrd/directdoc.asp?DDFDocuments/t/G/TBTN25/EU1180.docx", "https://docs.wto.org/imrd/directdoc.asp?DDFDocuments/t/G/TBTN25/EU1180.docx")</f>
        <v>https://docs.wto.org/imrd/directdoc.asp?DDFDocuments/t/G/TBTN25/EU1180.docx</v>
      </c>
      <c r="T101" t="str">
        <f>HYPERLINK("https://docs.wto.org/imrd/directdoc.asp?DDFDocuments/u/G/TBTN25/EU1180.docx", "https://docs.wto.org/imrd/directdoc.asp?DDFDocuments/u/G/TBTN25/EU1180.docx")</f>
        <v>https://docs.wto.org/imrd/directdoc.asp?DDFDocuments/u/G/TBTN25/EU1180.docx</v>
      </c>
      <c r="U101" t="str">
        <f>HYPERLINK("https://docs.wto.org/imrd/directdoc.asp?DDFDocuments/v/G/TBTN25/EU1180.docx", "https://docs.wto.org/imrd/directdoc.asp?DDFDocuments/v/G/TBTN25/EU1180.docx")</f>
        <v>https://docs.wto.org/imrd/directdoc.asp?DDFDocuments/v/G/TBTN25/EU1180.docx</v>
      </c>
      <c r="V101" t="s">
        <v>45</v>
      </c>
      <c r="W101" t="s">
        <v>45</v>
      </c>
      <c r="X101" t="s">
        <v>44</v>
      </c>
      <c r="Y101" t="s">
        <v>45</v>
      </c>
      <c r="Z101" t="s">
        <v>45</v>
      </c>
      <c r="AA101" t="s">
        <v>45</v>
      </c>
      <c r="AB101" t="s">
        <v>45</v>
      </c>
      <c r="AC101" s="2" t="s">
        <v>546</v>
      </c>
      <c r="AD101" t="s">
        <v>39</v>
      </c>
      <c r="AE101" t="s">
        <v>39</v>
      </c>
      <c r="AF101" t="s">
        <v>39</v>
      </c>
      <c r="AG101" t="s">
        <v>39</v>
      </c>
      <c r="AH101" t="s">
        <v>39</v>
      </c>
      <c r="AI101" s="2" t="s">
        <v>39</v>
      </c>
    </row>
    <row r="102" spans="1:35" ht="120" x14ac:dyDescent="0.25">
      <c r="A102" s="8" t="s">
        <v>549</v>
      </c>
      <c r="B102" s="6" t="s">
        <v>460</v>
      </c>
      <c r="C102" s="7">
        <v>46003</v>
      </c>
      <c r="D102" s="9" t="str">
        <f>HYPERLINK("https://www.epingalert.org/en/Search?viewData= G/TBT/N/UGA/2291"," G/TBT/N/UGA/2291")</f>
        <v xml:space="preserve"> G/TBT/N/UGA/2291</v>
      </c>
      <c r="E102" s="8" t="s">
        <v>547</v>
      </c>
      <c r="F102" s="8" t="s">
        <v>548</v>
      </c>
      <c r="H102" s="8" t="s">
        <v>550</v>
      </c>
      <c r="I102" s="8" t="s">
        <v>551</v>
      </c>
      <c r="J102" s="8" t="s">
        <v>552</v>
      </c>
      <c r="K102" s="8" t="s">
        <v>39</v>
      </c>
      <c r="L102" s="8" t="s">
        <v>39</v>
      </c>
      <c r="M102" s="6"/>
      <c r="N102" s="7">
        <v>46063</v>
      </c>
      <c r="O102" s="7" t="s">
        <v>39</v>
      </c>
      <c r="P102" s="7" t="s">
        <v>39</v>
      </c>
      <c r="Q102" s="6" t="s">
        <v>42</v>
      </c>
      <c r="R102" s="8" t="s">
        <v>553</v>
      </c>
      <c r="S102" t="str">
        <f>HYPERLINK("https://docs.wto.org/imrd/directdoc.asp?DDFDocuments/t/G/TBTN25/UGA2291.docx", "https://docs.wto.org/imrd/directdoc.asp?DDFDocuments/t/G/TBTN25/UGA2291.docx")</f>
        <v>https://docs.wto.org/imrd/directdoc.asp?DDFDocuments/t/G/TBTN25/UGA2291.docx</v>
      </c>
      <c r="T102" t="str">
        <f>HYPERLINK("https://docs.wto.org/imrd/directdoc.asp?DDFDocuments/u/G/TBTN25/UGA2291.docx", "https://docs.wto.org/imrd/directdoc.asp?DDFDocuments/u/G/TBTN25/UGA2291.docx")</f>
        <v>https://docs.wto.org/imrd/directdoc.asp?DDFDocuments/u/G/TBTN25/UGA2291.docx</v>
      </c>
      <c r="U102" t="str">
        <f>HYPERLINK("https://docs.wto.org/imrd/directdoc.asp?DDFDocuments/v/G/TBTN25/UGA2291.docx", "https://docs.wto.org/imrd/directdoc.asp?DDFDocuments/v/G/TBTN25/UGA2291.docx")</f>
        <v>https://docs.wto.org/imrd/directdoc.asp?DDFDocuments/v/G/TBTN25/UGA2291.docx</v>
      </c>
      <c r="V102" t="s">
        <v>44</v>
      </c>
      <c r="W102" t="s">
        <v>45</v>
      </c>
      <c r="X102" t="s">
        <v>45</v>
      </c>
      <c r="Y102" t="s">
        <v>45</v>
      </c>
      <c r="Z102" t="s">
        <v>45</v>
      </c>
      <c r="AA102" t="s">
        <v>45</v>
      </c>
      <c r="AB102" t="s">
        <v>45</v>
      </c>
      <c r="AC102" s="2" t="s">
        <v>554</v>
      </c>
      <c r="AD102" t="s">
        <v>39</v>
      </c>
      <c r="AE102" t="s">
        <v>39</v>
      </c>
      <c r="AF102" t="s">
        <v>39</v>
      </c>
      <c r="AG102" t="s">
        <v>39</v>
      </c>
      <c r="AH102" t="s">
        <v>39</v>
      </c>
      <c r="AI102" s="2" t="s">
        <v>39</v>
      </c>
    </row>
    <row r="103" spans="1:35" ht="75" x14ac:dyDescent="0.25">
      <c r="A103" s="8" t="s">
        <v>557</v>
      </c>
      <c r="B103" s="6" t="s">
        <v>460</v>
      </c>
      <c r="C103" s="7">
        <v>46003</v>
      </c>
      <c r="D103" s="9" t="str">
        <f>HYPERLINK("https://www.epingalert.org/en/Search?viewData= G/TBT/N/UGA/2288"," G/TBT/N/UGA/2288")</f>
        <v xml:space="preserve"> G/TBT/N/UGA/2288</v>
      </c>
      <c r="E103" s="8" t="s">
        <v>555</v>
      </c>
      <c r="F103" s="8" t="s">
        <v>556</v>
      </c>
      <c r="H103" s="8" t="s">
        <v>558</v>
      </c>
      <c r="I103" s="8" t="s">
        <v>559</v>
      </c>
      <c r="J103" s="8" t="s">
        <v>538</v>
      </c>
      <c r="K103" s="8" t="s">
        <v>39</v>
      </c>
      <c r="L103" s="8" t="s">
        <v>39</v>
      </c>
      <c r="M103" s="6"/>
      <c r="N103" s="7">
        <v>46063</v>
      </c>
      <c r="O103" s="7" t="s">
        <v>39</v>
      </c>
      <c r="P103" s="7" t="s">
        <v>39</v>
      </c>
      <c r="Q103" s="6" t="s">
        <v>42</v>
      </c>
      <c r="R103" s="8" t="s">
        <v>560</v>
      </c>
      <c r="S103" t="str">
        <f>HYPERLINK("https://docs.wto.org/imrd/directdoc.asp?DDFDocuments/t/G/TBTN25/UGA2288.docx", "https://docs.wto.org/imrd/directdoc.asp?DDFDocuments/t/G/TBTN25/UGA2288.docx")</f>
        <v>https://docs.wto.org/imrd/directdoc.asp?DDFDocuments/t/G/TBTN25/UGA2288.docx</v>
      </c>
      <c r="T103" t="str">
        <f>HYPERLINK("https://docs.wto.org/imrd/directdoc.asp?DDFDocuments/u/G/TBTN25/UGA2288.docx", "https://docs.wto.org/imrd/directdoc.asp?DDFDocuments/u/G/TBTN25/UGA2288.docx")</f>
        <v>https://docs.wto.org/imrd/directdoc.asp?DDFDocuments/u/G/TBTN25/UGA2288.docx</v>
      </c>
      <c r="U103" t="str">
        <f>HYPERLINK("https://docs.wto.org/imrd/directdoc.asp?DDFDocuments/v/G/TBTN25/UGA2288.docx", "https://docs.wto.org/imrd/directdoc.asp?DDFDocuments/v/G/TBTN25/UGA2288.docx")</f>
        <v>https://docs.wto.org/imrd/directdoc.asp?DDFDocuments/v/G/TBTN25/UGA2288.docx</v>
      </c>
      <c r="V103" t="s">
        <v>44</v>
      </c>
      <c r="W103" t="s">
        <v>45</v>
      </c>
      <c r="X103" t="s">
        <v>44</v>
      </c>
      <c r="Y103" t="s">
        <v>45</v>
      </c>
      <c r="Z103" t="s">
        <v>45</v>
      </c>
      <c r="AA103" t="s">
        <v>45</v>
      </c>
      <c r="AB103" t="s">
        <v>45</v>
      </c>
      <c r="AC103" s="2" t="s">
        <v>561</v>
      </c>
      <c r="AD103" t="s">
        <v>39</v>
      </c>
      <c r="AE103" t="s">
        <v>39</v>
      </c>
      <c r="AF103" t="s">
        <v>39</v>
      </c>
      <c r="AG103" t="s">
        <v>39</v>
      </c>
      <c r="AH103" t="s">
        <v>39</v>
      </c>
      <c r="AI103" s="2" t="s">
        <v>39</v>
      </c>
    </row>
    <row r="104" spans="1:35" ht="210" x14ac:dyDescent="0.25">
      <c r="A104" s="8" t="s">
        <v>564</v>
      </c>
      <c r="B104" s="6" t="s">
        <v>460</v>
      </c>
      <c r="C104" s="7">
        <v>46003</v>
      </c>
      <c r="D104" s="9" t="str">
        <f>HYPERLINK("https://www.epingalert.org/en/Search?viewData= G/TBT/N/UGA/2290"," G/TBT/N/UGA/2290")</f>
        <v xml:space="preserve"> G/TBT/N/UGA/2290</v>
      </c>
      <c r="E104" s="8" t="s">
        <v>562</v>
      </c>
      <c r="F104" s="8" t="s">
        <v>563</v>
      </c>
      <c r="H104" s="8" t="s">
        <v>565</v>
      </c>
      <c r="I104" s="8" t="s">
        <v>566</v>
      </c>
      <c r="J104" s="8" t="s">
        <v>552</v>
      </c>
      <c r="K104" s="8" t="s">
        <v>39</v>
      </c>
      <c r="L104" s="8" t="s">
        <v>39</v>
      </c>
      <c r="M104" s="6"/>
      <c r="N104" s="7">
        <v>46063</v>
      </c>
      <c r="O104" s="7" t="s">
        <v>39</v>
      </c>
      <c r="P104" s="7" t="s">
        <v>39</v>
      </c>
      <c r="Q104" s="6" t="s">
        <v>42</v>
      </c>
      <c r="R104" s="8" t="s">
        <v>567</v>
      </c>
      <c r="S104" t="str">
        <f>HYPERLINK("https://docs.wto.org/imrd/directdoc.asp?DDFDocuments/t/G/TBTN25/UGA2290.docx", "https://docs.wto.org/imrd/directdoc.asp?DDFDocuments/t/G/TBTN25/UGA2290.docx")</f>
        <v>https://docs.wto.org/imrd/directdoc.asp?DDFDocuments/t/G/TBTN25/UGA2290.docx</v>
      </c>
      <c r="T104" t="str">
        <f>HYPERLINK("https://docs.wto.org/imrd/directdoc.asp?DDFDocuments/u/G/TBTN25/UGA2290.docx", "https://docs.wto.org/imrd/directdoc.asp?DDFDocuments/u/G/TBTN25/UGA2290.docx")</f>
        <v>https://docs.wto.org/imrd/directdoc.asp?DDFDocuments/u/G/TBTN25/UGA2290.docx</v>
      </c>
      <c r="U104" t="str">
        <f>HYPERLINK("https://docs.wto.org/imrd/directdoc.asp?DDFDocuments/v/G/TBTN25/UGA2290.docx", "https://docs.wto.org/imrd/directdoc.asp?DDFDocuments/v/G/TBTN25/UGA2290.docx")</f>
        <v>https://docs.wto.org/imrd/directdoc.asp?DDFDocuments/v/G/TBTN25/UGA2290.docx</v>
      </c>
      <c r="V104" t="s">
        <v>44</v>
      </c>
      <c r="W104" t="s">
        <v>45</v>
      </c>
      <c r="X104" t="s">
        <v>44</v>
      </c>
      <c r="Y104" t="s">
        <v>45</v>
      </c>
      <c r="Z104" t="s">
        <v>45</v>
      </c>
      <c r="AA104" t="s">
        <v>45</v>
      </c>
      <c r="AB104" t="s">
        <v>45</v>
      </c>
      <c r="AC104" s="2" t="s">
        <v>568</v>
      </c>
      <c r="AD104" t="s">
        <v>39</v>
      </c>
      <c r="AE104" t="s">
        <v>39</v>
      </c>
      <c r="AF104" t="s">
        <v>39</v>
      </c>
      <c r="AG104" t="s">
        <v>39</v>
      </c>
      <c r="AH104" t="s">
        <v>39</v>
      </c>
      <c r="AI104" s="2" t="s">
        <v>39</v>
      </c>
    </row>
    <row r="105" spans="1:35" ht="60" x14ac:dyDescent="0.25">
      <c r="A105" s="8" t="s">
        <v>571</v>
      </c>
      <c r="B105" s="6" t="s">
        <v>460</v>
      </c>
      <c r="C105" s="7">
        <v>46003</v>
      </c>
      <c r="D105" s="9" t="str">
        <f>HYPERLINK("https://www.epingalert.org/en/Search?viewData= G/TBT/N/UGA/2289"," G/TBT/N/UGA/2289")</f>
        <v xml:space="preserve"> G/TBT/N/UGA/2289</v>
      </c>
      <c r="E105" s="8" t="s">
        <v>569</v>
      </c>
      <c r="F105" s="8" t="s">
        <v>570</v>
      </c>
      <c r="H105" s="8" t="s">
        <v>572</v>
      </c>
      <c r="I105" s="8" t="s">
        <v>573</v>
      </c>
      <c r="J105" s="8" t="s">
        <v>552</v>
      </c>
      <c r="K105" s="8" t="s">
        <v>39</v>
      </c>
      <c r="L105" s="8" t="s">
        <v>39</v>
      </c>
      <c r="M105" s="6"/>
      <c r="N105" s="7">
        <v>46063</v>
      </c>
      <c r="O105" s="7" t="s">
        <v>39</v>
      </c>
      <c r="P105" s="7" t="s">
        <v>39</v>
      </c>
      <c r="Q105" s="6" t="s">
        <v>42</v>
      </c>
      <c r="R105" s="8" t="s">
        <v>574</v>
      </c>
      <c r="S105" t="str">
        <f>HYPERLINK("https://docs.wto.org/imrd/directdoc.asp?DDFDocuments/t/G/TBTN25/UGA2289.docx", "https://docs.wto.org/imrd/directdoc.asp?DDFDocuments/t/G/TBTN25/UGA2289.docx")</f>
        <v>https://docs.wto.org/imrd/directdoc.asp?DDFDocuments/t/G/TBTN25/UGA2289.docx</v>
      </c>
      <c r="T105" t="str">
        <f>HYPERLINK("https://docs.wto.org/imrd/directdoc.asp?DDFDocuments/u/G/TBTN25/UGA2289.docx", "https://docs.wto.org/imrd/directdoc.asp?DDFDocuments/u/G/TBTN25/UGA2289.docx")</f>
        <v>https://docs.wto.org/imrd/directdoc.asp?DDFDocuments/u/G/TBTN25/UGA2289.docx</v>
      </c>
      <c r="U105" t="str">
        <f>HYPERLINK("https://docs.wto.org/imrd/directdoc.asp?DDFDocuments/v/G/TBTN25/UGA2289.docx", "https://docs.wto.org/imrd/directdoc.asp?DDFDocuments/v/G/TBTN25/UGA2289.docx")</f>
        <v>https://docs.wto.org/imrd/directdoc.asp?DDFDocuments/v/G/TBTN25/UGA2289.docx</v>
      </c>
      <c r="V105" t="s">
        <v>44</v>
      </c>
      <c r="W105" t="s">
        <v>45</v>
      </c>
      <c r="X105" t="s">
        <v>44</v>
      </c>
      <c r="Y105" t="s">
        <v>45</v>
      </c>
      <c r="Z105" t="s">
        <v>45</v>
      </c>
      <c r="AA105" t="s">
        <v>45</v>
      </c>
      <c r="AB105" t="s">
        <v>45</v>
      </c>
      <c r="AC105" s="2" t="s">
        <v>575</v>
      </c>
      <c r="AD105" t="s">
        <v>39</v>
      </c>
      <c r="AE105" t="s">
        <v>39</v>
      </c>
      <c r="AF105" t="s">
        <v>39</v>
      </c>
      <c r="AG105" t="s">
        <v>39</v>
      </c>
      <c r="AH105" t="s">
        <v>39</v>
      </c>
      <c r="AI105" s="2" t="s">
        <v>39</v>
      </c>
    </row>
    <row r="106" spans="1:35" ht="105" x14ac:dyDescent="0.25">
      <c r="A106" s="8" t="s">
        <v>578</v>
      </c>
      <c r="B106" s="6" t="s">
        <v>400</v>
      </c>
      <c r="C106" s="7">
        <v>46003</v>
      </c>
      <c r="D106" s="9" t="str">
        <f>HYPERLINK("https://www.epingalert.org/en/Search?viewData= G/TBT/N/VNM/387"," G/TBT/N/VNM/387")</f>
        <v xml:space="preserve"> G/TBT/N/VNM/387</v>
      </c>
      <c r="E106" s="8" t="s">
        <v>576</v>
      </c>
      <c r="F106" s="8" t="s">
        <v>577</v>
      </c>
      <c r="H106" s="8" t="s">
        <v>579</v>
      </c>
      <c r="I106" s="8" t="s">
        <v>39</v>
      </c>
      <c r="J106" s="8" t="s">
        <v>300</v>
      </c>
      <c r="K106" s="8" t="s">
        <v>39</v>
      </c>
      <c r="L106" s="8" t="s">
        <v>115</v>
      </c>
      <c r="M106" s="6"/>
      <c r="N106" s="7">
        <v>46063</v>
      </c>
      <c r="O106" s="7">
        <v>46081</v>
      </c>
      <c r="P106" s="7">
        <v>46264</v>
      </c>
      <c r="Q106" s="6" t="s">
        <v>42</v>
      </c>
      <c r="R106" s="8" t="s">
        <v>580</v>
      </c>
      <c r="S106" t="str">
        <f>HYPERLINK("https://docs.wto.org/imrd/directdoc.asp?DDFDocuments/t/G/TBTN25/VNM387.docx", "https://docs.wto.org/imrd/directdoc.asp?DDFDocuments/t/G/TBTN25/VNM387.docx")</f>
        <v>https://docs.wto.org/imrd/directdoc.asp?DDFDocuments/t/G/TBTN25/VNM387.docx</v>
      </c>
      <c r="T106" t="str">
        <f>HYPERLINK("https://docs.wto.org/imrd/directdoc.asp?DDFDocuments/u/G/TBTN25/VNM387.docx", "https://docs.wto.org/imrd/directdoc.asp?DDFDocuments/u/G/TBTN25/VNM387.docx")</f>
        <v>https://docs.wto.org/imrd/directdoc.asp?DDFDocuments/u/G/TBTN25/VNM387.docx</v>
      </c>
      <c r="U106" t="str">
        <f>HYPERLINK("https://docs.wto.org/imrd/directdoc.asp?DDFDocuments/v/G/TBTN25/VNM387.docx", "https://docs.wto.org/imrd/directdoc.asp?DDFDocuments/v/G/TBTN25/VNM387.docx")</f>
        <v>https://docs.wto.org/imrd/directdoc.asp?DDFDocuments/v/G/TBTN25/VNM387.docx</v>
      </c>
      <c r="V106" t="s">
        <v>44</v>
      </c>
      <c r="W106" t="s">
        <v>45</v>
      </c>
      <c r="X106" t="s">
        <v>45</v>
      </c>
      <c r="Y106" t="s">
        <v>45</v>
      </c>
      <c r="Z106" t="s">
        <v>45</v>
      </c>
      <c r="AA106" t="s">
        <v>45</v>
      </c>
      <c r="AB106" t="s">
        <v>45</v>
      </c>
      <c r="AC106" s="2" t="s">
        <v>581</v>
      </c>
      <c r="AD106" t="s">
        <v>39</v>
      </c>
      <c r="AE106" t="s">
        <v>39</v>
      </c>
      <c r="AF106" t="s">
        <v>39</v>
      </c>
      <c r="AG106" t="s">
        <v>39</v>
      </c>
      <c r="AH106" t="s">
        <v>39</v>
      </c>
      <c r="AI106" s="2" t="s">
        <v>39</v>
      </c>
    </row>
    <row r="107" spans="1:35" ht="270" x14ac:dyDescent="0.25">
      <c r="A107" s="8" t="s">
        <v>584</v>
      </c>
      <c r="B107" s="6" t="s">
        <v>460</v>
      </c>
      <c r="C107" s="7">
        <v>46003</v>
      </c>
      <c r="D107" s="9" t="str">
        <f>HYPERLINK("https://www.epingalert.org/en/Search?viewData= G/TBT/N/UGA/2292"," G/TBT/N/UGA/2292")</f>
        <v xml:space="preserve"> G/TBT/N/UGA/2292</v>
      </c>
      <c r="E107" s="8" t="s">
        <v>582</v>
      </c>
      <c r="F107" s="8" t="s">
        <v>583</v>
      </c>
      <c r="H107" s="8" t="s">
        <v>585</v>
      </c>
      <c r="I107" s="8" t="s">
        <v>573</v>
      </c>
      <c r="J107" s="8" t="s">
        <v>552</v>
      </c>
      <c r="K107" s="8" t="s">
        <v>39</v>
      </c>
      <c r="L107" s="8" t="s">
        <v>39</v>
      </c>
      <c r="M107" s="6"/>
      <c r="N107" s="7">
        <v>46063</v>
      </c>
      <c r="O107" s="7" t="s">
        <v>39</v>
      </c>
      <c r="P107" s="7" t="s">
        <v>39</v>
      </c>
      <c r="Q107" s="6" t="s">
        <v>42</v>
      </c>
      <c r="R107" s="8" t="s">
        <v>586</v>
      </c>
      <c r="S107" t="str">
        <f>HYPERLINK("https://docs.wto.org/imrd/directdoc.asp?DDFDocuments/t/G/TBTN25/UGA2292.docx", "https://docs.wto.org/imrd/directdoc.asp?DDFDocuments/t/G/TBTN25/UGA2292.docx")</f>
        <v>https://docs.wto.org/imrd/directdoc.asp?DDFDocuments/t/G/TBTN25/UGA2292.docx</v>
      </c>
      <c r="T107" t="str">
        <f>HYPERLINK("https://docs.wto.org/imrd/directdoc.asp?DDFDocuments/u/G/TBTN25/UGA2292.docx", "https://docs.wto.org/imrd/directdoc.asp?DDFDocuments/u/G/TBTN25/UGA2292.docx")</f>
        <v>https://docs.wto.org/imrd/directdoc.asp?DDFDocuments/u/G/TBTN25/UGA2292.docx</v>
      </c>
      <c r="U107" t="str">
        <f>HYPERLINK("https://docs.wto.org/imrd/directdoc.asp?DDFDocuments/v/G/TBTN25/UGA2292.docx", "https://docs.wto.org/imrd/directdoc.asp?DDFDocuments/v/G/TBTN25/UGA2292.docx")</f>
        <v>https://docs.wto.org/imrd/directdoc.asp?DDFDocuments/v/G/TBTN25/UGA2292.docx</v>
      </c>
      <c r="V107" t="s">
        <v>44</v>
      </c>
      <c r="W107" t="s">
        <v>45</v>
      </c>
      <c r="X107" t="s">
        <v>44</v>
      </c>
      <c r="Y107" t="s">
        <v>45</v>
      </c>
      <c r="Z107" t="s">
        <v>45</v>
      </c>
      <c r="AA107" t="s">
        <v>45</v>
      </c>
      <c r="AB107" t="s">
        <v>45</v>
      </c>
      <c r="AC107" s="2" t="s">
        <v>587</v>
      </c>
      <c r="AD107" t="s">
        <v>39</v>
      </c>
      <c r="AE107" t="s">
        <v>39</v>
      </c>
      <c r="AF107" t="s">
        <v>39</v>
      </c>
      <c r="AG107" t="s">
        <v>39</v>
      </c>
      <c r="AH107" t="s">
        <v>39</v>
      </c>
      <c r="AI107" s="2" t="s">
        <v>39</v>
      </c>
    </row>
    <row r="108" spans="1:35" ht="60" x14ac:dyDescent="0.25">
      <c r="A108" s="8" t="s">
        <v>590</v>
      </c>
      <c r="B108" s="6" t="s">
        <v>34</v>
      </c>
      <c r="C108" s="7">
        <v>46003</v>
      </c>
      <c r="D108" s="9" t="str">
        <f>HYPERLINK("https://www.epingalert.org/en/Search?viewData= G/TBT/N/JPN/889"," G/TBT/N/JPN/889")</f>
        <v xml:space="preserve"> G/TBT/N/JPN/889</v>
      </c>
      <c r="E108" s="8" t="s">
        <v>588</v>
      </c>
      <c r="F108" s="8" t="s">
        <v>589</v>
      </c>
      <c r="H108" s="8" t="s">
        <v>203</v>
      </c>
      <c r="I108" s="8" t="s">
        <v>382</v>
      </c>
      <c r="J108" s="8" t="s">
        <v>40</v>
      </c>
      <c r="K108" s="8" t="s">
        <v>591</v>
      </c>
      <c r="L108" s="8" t="s">
        <v>107</v>
      </c>
      <c r="M108" s="6"/>
      <c r="N108" s="7">
        <v>46063</v>
      </c>
      <c r="O108" s="7" t="s">
        <v>39</v>
      </c>
      <c r="P108" s="7" t="s">
        <v>39</v>
      </c>
      <c r="Q108" s="6" t="s">
        <v>42</v>
      </c>
      <c r="R108" s="8" t="s">
        <v>592</v>
      </c>
      <c r="S108" t="str">
        <f>HYPERLINK("https://docs.wto.org/imrd/directdoc.asp?DDFDocuments/t/G/TBTN25/JPN889.docx", "https://docs.wto.org/imrd/directdoc.asp?DDFDocuments/t/G/TBTN25/JPN889.docx")</f>
        <v>https://docs.wto.org/imrd/directdoc.asp?DDFDocuments/t/G/TBTN25/JPN889.docx</v>
      </c>
      <c r="T108" t="str">
        <f>HYPERLINK("https://docs.wto.org/imrd/directdoc.asp?DDFDocuments/u/G/TBTN25/JPN889.docx", "https://docs.wto.org/imrd/directdoc.asp?DDFDocuments/u/G/TBTN25/JPN889.docx")</f>
        <v>https://docs.wto.org/imrd/directdoc.asp?DDFDocuments/u/G/TBTN25/JPN889.docx</v>
      </c>
      <c r="U108" t="str">
        <f>HYPERLINK("https://docs.wto.org/imrd/directdoc.asp?DDFDocuments/v/G/TBTN25/JPN889.docx", "https://docs.wto.org/imrd/directdoc.asp?DDFDocuments/v/G/TBTN25/JPN889.docx")</f>
        <v>https://docs.wto.org/imrd/directdoc.asp?DDFDocuments/v/G/TBTN25/JPN889.docx</v>
      </c>
      <c r="V108" t="s">
        <v>44</v>
      </c>
      <c r="W108" t="s">
        <v>45</v>
      </c>
      <c r="X108" t="s">
        <v>45</v>
      </c>
      <c r="Y108" t="s">
        <v>45</v>
      </c>
      <c r="Z108" t="s">
        <v>45</v>
      </c>
      <c r="AA108" t="s">
        <v>45</v>
      </c>
      <c r="AB108" t="s">
        <v>45</v>
      </c>
      <c r="AC108" s="2" t="s">
        <v>593</v>
      </c>
      <c r="AD108" t="s">
        <v>39</v>
      </c>
      <c r="AE108" t="s">
        <v>39</v>
      </c>
      <c r="AF108" t="s">
        <v>39</v>
      </c>
      <c r="AG108" t="s">
        <v>39</v>
      </c>
      <c r="AH108" t="s">
        <v>39</v>
      </c>
      <c r="AI108" s="2" t="s">
        <v>39</v>
      </c>
    </row>
    <row r="109" spans="1:35" ht="60" x14ac:dyDescent="0.25">
      <c r="A109" s="8" t="s">
        <v>596</v>
      </c>
      <c r="B109" s="6" t="s">
        <v>225</v>
      </c>
      <c r="C109" s="7">
        <v>46002</v>
      </c>
      <c r="D109" s="9" t="str">
        <f>HYPERLINK("https://www.epingalert.org/en/Search?viewData= G/TBT/N/IND/424"," G/TBT/N/IND/424")</f>
        <v xml:space="preserve"> G/TBT/N/IND/424</v>
      </c>
      <c r="E109" s="8" t="s">
        <v>594</v>
      </c>
      <c r="F109" s="8" t="s">
        <v>595</v>
      </c>
      <c r="H109" s="8" t="s">
        <v>597</v>
      </c>
      <c r="I109" s="8" t="s">
        <v>39</v>
      </c>
      <c r="J109" s="8" t="s">
        <v>40</v>
      </c>
      <c r="K109" s="8" t="s">
        <v>598</v>
      </c>
      <c r="L109" s="8" t="s">
        <v>39</v>
      </c>
      <c r="M109" s="6"/>
      <c r="N109" s="7">
        <v>46062</v>
      </c>
      <c r="O109" s="7" t="s">
        <v>39</v>
      </c>
      <c r="P109" s="7" t="s">
        <v>39</v>
      </c>
      <c r="Q109" s="6" t="s">
        <v>42</v>
      </c>
      <c r="R109" s="8" t="s">
        <v>599</v>
      </c>
      <c r="S109" t="str">
        <f>HYPERLINK("https://docs.wto.org/imrd/directdoc.asp?DDFDocuments/t/G/TBTN25/IND424.docx", "https://docs.wto.org/imrd/directdoc.asp?DDFDocuments/t/G/TBTN25/IND424.docx")</f>
        <v>https://docs.wto.org/imrd/directdoc.asp?DDFDocuments/t/G/TBTN25/IND424.docx</v>
      </c>
      <c r="T109" t="str">
        <f>HYPERLINK("https://docs.wto.org/imrd/directdoc.asp?DDFDocuments/u/G/TBTN25/IND424.docx", "https://docs.wto.org/imrd/directdoc.asp?DDFDocuments/u/G/TBTN25/IND424.docx")</f>
        <v>https://docs.wto.org/imrd/directdoc.asp?DDFDocuments/u/G/TBTN25/IND424.docx</v>
      </c>
      <c r="U109" t="str">
        <f>HYPERLINK("https://docs.wto.org/imrd/directdoc.asp?DDFDocuments/v/G/TBTN25/IND424.docx", "https://docs.wto.org/imrd/directdoc.asp?DDFDocuments/v/G/TBTN25/IND424.docx")</f>
        <v>https://docs.wto.org/imrd/directdoc.asp?DDFDocuments/v/G/TBTN25/IND424.docx</v>
      </c>
      <c r="V109" t="s">
        <v>44</v>
      </c>
      <c r="W109" t="s">
        <v>45</v>
      </c>
      <c r="X109" t="s">
        <v>45</v>
      </c>
      <c r="Y109" t="s">
        <v>45</v>
      </c>
      <c r="Z109" t="s">
        <v>45</v>
      </c>
      <c r="AA109" t="s">
        <v>45</v>
      </c>
      <c r="AB109" t="s">
        <v>45</v>
      </c>
      <c r="AC109" s="2" t="s">
        <v>39</v>
      </c>
      <c r="AD109" t="s">
        <v>39</v>
      </c>
      <c r="AE109" t="s">
        <v>39</v>
      </c>
      <c r="AF109" t="s">
        <v>39</v>
      </c>
      <c r="AG109" t="s">
        <v>39</v>
      </c>
      <c r="AH109" t="s">
        <v>39</v>
      </c>
      <c r="AI109" s="2" t="s">
        <v>39</v>
      </c>
    </row>
    <row r="110" spans="1:35" ht="315" x14ac:dyDescent="0.25">
      <c r="A110" s="8" t="s">
        <v>602</v>
      </c>
      <c r="B110" s="6" t="s">
        <v>78</v>
      </c>
      <c r="C110" s="7">
        <v>46002</v>
      </c>
      <c r="D110" s="9" t="str">
        <f>HYPERLINK("https://www.epingalert.org/en/Search?viewData= G/TBT/N/CZE/261"," G/TBT/N/CZE/261")</f>
        <v xml:space="preserve"> G/TBT/N/CZE/261</v>
      </c>
      <c r="E110" s="8" t="s">
        <v>600</v>
      </c>
      <c r="F110" s="8" t="s">
        <v>601</v>
      </c>
      <c r="H110" s="8" t="s">
        <v>39</v>
      </c>
      <c r="I110" s="8" t="s">
        <v>321</v>
      </c>
      <c r="J110" s="8" t="s">
        <v>322</v>
      </c>
      <c r="K110" s="8" t="s">
        <v>603</v>
      </c>
      <c r="L110" s="8" t="s">
        <v>39</v>
      </c>
      <c r="M110" s="6"/>
      <c r="N110" s="7">
        <v>46063</v>
      </c>
      <c r="O110" s="7">
        <v>46080</v>
      </c>
      <c r="P110" s="7">
        <v>46082</v>
      </c>
      <c r="Q110" s="6" t="s">
        <v>42</v>
      </c>
      <c r="R110" s="8" t="s">
        <v>604</v>
      </c>
      <c r="S110" t="str">
        <f>HYPERLINK("https://docs.wto.org/imrd/directdoc.asp?DDFDocuments/t/G/TBTN25/CZE261.docx", "https://docs.wto.org/imrd/directdoc.asp?DDFDocuments/t/G/TBTN25/CZE261.docx")</f>
        <v>https://docs.wto.org/imrd/directdoc.asp?DDFDocuments/t/G/TBTN25/CZE261.docx</v>
      </c>
      <c r="T110" t="str">
        <f>HYPERLINK("https://docs.wto.org/imrd/directdoc.asp?DDFDocuments/u/G/TBTN25/CZE261.docx", "https://docs.wto.org/imrd/directdoc.asp?DDFDocuments/u/G/TBTN25/CZE261.docx")</f>
        <v>https://docs.wto.org/imrd/directdoc.asp?DDFDocuments/u/G/TBTN25/CZE261.docx</v>
      </c>
      <c r="U110" t="str">
        <f>HYPERLINK("https://docs.wto.org/imrd/directdoc.asp?DDFDocuments/v/G/TBTN25/CZE261.docx", "https://docs.wto.org/imrd/directdoc.asp?DDFDocuments/v/G/TBTN25/CZE261.docx")</f>
        <v>https://docs.wto.org/imrd/directdoc.asp?DDFDocuments/v/G/TBTN25/CZE261.docx</v>
      </c>
      <c r="V110" t="s">
        <v>44</v>
      </c>
      <c r="W110" t="s">
        <v>45</v>
      </c>
      <c r="X110" t="s">
        <v>45</v>
      </c>
      <c r="Y110" t="s">
        <v>45</v>
      </c>
      <c r="Z110" t="s">
        <v>45</v>
      </c>
      <c r="AA110" t="s">
        <v>45</v>
      </c>
      <c r="AB110" t="s">
        <v>45</v>
      </c>
      <c r="AC110" s="2" t="s">
        <v>605</v>
      </c>
      <c r="AD110" t="s">
        <v>39</v>
      </c>
      <c r="AE110" t="s">
        <v>39</v>
      </c>
      <c r="AF110" t="s">
        <v>39</v>
      </c>
      <c r="AG110" t="s">
        <v>39</v>
      </c>
      <c r="AH110" t="s">
        <v>39</v>
      </c>
      <c r="AI110" s="2" t="s">
        <v>39</v>
      </c>
    </row>
    <row r="111" spans="1:35" ht="30" x14ac:dyDescent="0.25">
      <c r="A111" s="8" t="s">
        <v>609</v>
      </c>
      <c r="B111" s="6" t="s">
        <v>606</v>
      </c>
      <c r="C111" s="7">
        <v>46002</v>
      </c>
      <c r="D111" s="9" t="str">
        <f>HYPERLINK("https://www.epingalert.org/en/Search?viewData= G/TBT/N/KEN/1958"," G/TBT/N/KEN/1958")</f>
        <v xml:space="preserve"> G/TBT/N/KEN/1958</v>
      </c>
      <c r="E111" s="8" t="s">
        <v>607</v>
      </c>
      <c r="F111" s="8" t="s">
        <v>608</v>
      </c>
      <c r="H111" s="8" t="s">
        <v>39</v>
      </c>
      <c r="I111" s="8" t="s">
        <v>610</v>
      </c>
      <c r="J111" s="8" t="s">
        <v>611</v>
      </c>
      <c r="K111" s="8" t="s">
        <v>39</v>
      </c>
      <c r="L111" s="8" t="s">
        <v>39</v>
      </c>
      <c r="M111" s="6"/>
      <c r="N111" s="7">
        <v>46062</v>
      </c>
      <c r="O111" s="7" t="s">
        <v>39</v>
      </c>
      <c r="P111" s="7" t="s">
        <v>39</v>
      </c>
      <c r="Q111" s="6" t="s">
        <v>42</v>
      </c>
      <c r="R111" s="8" t="s">
        <v>612</v>
      </c>
      <c r="S111" t="str">
        <f>HYPERLINK("https://docs.wto.org/imrd/directdoc.asp?DDFDocuments/t/G/TBTN25/KEN1958.docx", "https://docs.wto.org/imrd/directdoc.asp?DDFDocuments/t/G/TBTN25/KEN1958.docx")</f>
        <v>https://docs.wto.org/imrd/directdoc.asp?DDFDocuments/t/G/TBTN25/KEN1958.docx</v>
      </c>
      <c r="T111" t="str">
        <f>HYPERLINK("https://docs.wto.org/imrd/directdoc.asp?DDFDocuments/u/G/TBTN25/KEN1958.docx", "https://docs.wto.org/imrd/directdoc.asp?DDFDocuments/u/G/TBTN25/KEN1958.docx")</f>
        <v>https://docs.wto.org/imrd/directdoc.asp?DDFDocuments/u/G/TBTN25/KEN1958.docx</v>
      </c>
      <c r="U111" t="str">
        <f>HYPERLINK("https://docs.wto.org/imrd/directdoc.asp?DDFDocuments/v/G/TBTN25/KEN1958.docx", "https://docs.wto.org/imrd/directdoc.asp?DDFDocuments/v/G/TBTN25/KEN1958.docx")</f>
        <v>https://docs.wto.org/imrd/directdoc.asp?DDFDocuments/v/G/TBTN25/KEN1958.docx</v>
      </c>
      <c r="V111" t="s">
        <v>44</v>
      </c>
      <c r="W111" t="s">
        <v>45</v>
      </c>
      <c r="X111" t="s">
        <v>45</v>
      </c>
      <c r="Y111" t="s">
        <v>45</v>
      </c>
      <c r="Z111" t="s">
        <v>45</v>
      </c>
      <c r="AA111" t="s">
        <v>45</v>
      </c>
      <c r="AB111" t="s">
        <v>45</v>
      </c>
      <c r="AC111" s="2" t="s">
        <v>613</v>
      </c>
      <c r="AD111" t="s">
        <v>39</v>
      </c>
      <c r="AE111" t="s">
        <v>39</v>
      </c>
      <c r="AF111" t="s">
        <v>39</v>
      </c>
      <c r="AG111" t="s">
        <v>39</v>
      </c>
      <c r="AH111" t="s">
        <v>39</v>
      </c>
      <c r="AI111" s="2" t="s">
        <v>39</v>
      </c>
    </row>
    <row r="112" spans="1:35" ht="360" x14ac:dyDescent="0.25">
      <c r="A112" s="8" t="s">
        <v>616</v>
      </c>
      <c r="B112" s="6" t="s">
        <v>180</v>
      </c>
      <c r="C112" s="7">
        <v>46001</v>
      </c>
      <c r="D112" s="9" t="str">
        <f>HYPERLINK("https://www.epingalert.org/en/Search?viewData= G/TBT/N/ECU/557"," G/TBT/N/ECU/557")</f>
        <v xml:space="preserve"> G/TBT/N/ECU/557</v>
      </c>
      <c r="E112" s="8" t="s">
        <v>614</v>
      </c>
      <c r="F112" s="8" t="s">
        <v>615</v>
      </c>
      <c r="H112" s="8" t="s">
        <v>617</v>
      </c>
      <c r="I112" s="8" t="s">
        <v>39</v>
      </c>
      <c r="J112" s="8" t="s">
        <v>237</v>
      </c>
      <c r="K112" s="8" t="s">
        <v>39</v>
      </c>
      <c r="L112" s="8" t="s">
        <v>39</v>
      </c>
      <c r="M112" s="6"/>
      <c r="N112" s="7">
        <v>46061</v>
      </c>
      <c r="O112" s="7" t="s">
        <v>39</v>
      </c>
      <c r="P112" s="7" t="s">
        <v>39</v>
      </c>
      <c r="Q112" s="6" t="s">
        <v>42</v>
      </c>
      <c r="R112" s="8" t="s">
        <v>618</v>
      </c>
      <c r="S112" t="str">
        <f>HYPERLINK("https://docs.wto.org/imrd/directdoc.asp?DDFDocuments/t/G/TBTN25/ECU557.docx", "https://docs.wto.org/imrd/directdoc.asp?DDFDocuments/t/G/TBTN25/ECU557.docx")</f>
        <v>https://docs.wto.org/imrd/directdoc.asp?DDFDocuments/t/G/TBTN25/ECU557.docx</v>
      </c>
      <c r="T112" t="str">
        <f>HYPERLINK("https://docs.wto.org/imrd/directdoc.asp?DDFDocuments/u/G/TBTN25/ECU557.docx", "https://docs.wto.org/imrd/directdoc.asp?DDFDocuments/u/G/TBTN25/ECU557.docx")</f>
        <v>https://docs.wto.org/imrd/directdoc.asp?DDFDocuments/u/G/TBTN25/ECU557.docx</v>
      </c>
      <c r="U112" t="str">
        <f>HYPERLINK("https://docs.wto.org/imrd/directdoc.asp?DDFDocuments/v/G/TBTN25/ECU557.docx", "https://docs.wto.org/imrd/directdoc.asp?DDFDocuments/v/G/TBTN25/ECU557.docx")</f>
        <v>https://docs.wto.org/imrd/directdoc.asp?DDFDocuments/v/G/TBTN25/ECU557.docx</v>
      </c>
      <c r="V112" t="s">
        <v>44</v>
      </c>
      <c r="W112" t="s">
        <v>45</v>
      </c>
      <c r="X112" t="s">
        <v>45</v>
      </c>
      <c r="Y112" t="s">
        <v>45</v>
      </c>
      <c r="Z112" t="s">
        <v>45</v>
      </c>
      <c r="AA112" t="s">
        <v>45</v>
      </c>
      <c r="AB112" t="s">
        <v>45</v>
      </c>
      <c r="AC112" s="2" t="s">
        <v>619</v>
      </c>
      <c r="AD112" t="s">
        <v>39</v>
      </c>
      <c r="AE112" t="s">
        <v>39</v>
      </c>
      <c r="AF112" t="s">
        <v>39</v>
      </c>
      <c r="AG112" t="s">
        <v>39</v>
      </c>
      <c r="AH112" t="s">
        <v>39</v>
      </c>
      <c r="AI112" s="2" t="s">
        <v>39</v>
      </c>
    </row>
    <row r="113" spans="1:35" ht="120" x14ac:dyDescent="0.25">
      <c r="A113" s="8" t="s">
        <v>622</v>
      </c>
      <c r="B113" s="6" t="s">
        <v>70</v>
      </c>
      <c r="C113" s="7">
        <v>46001</v>
      </c>
      <c r="D113" s="9" t="str">
        <f>HYPERLINK("https://www.epingalert.org/en/Search?viewData= G/TBT/N/EU/1173"," G/TBT/N/EU/1173")</f>
        <v xml:space="preserve"> G/TBT/N/EU/1173</v>
      </c>
      <c r="E113" s="8" t="s">
        <v>620</v>
      </c>
      <c r="F113" s="8" t="s">
        <v>621</v>
      </c>
      <c r="H113" s="8" t="s">
        <v>39</v>
      </c>
      <c r="I113" s="8" t="s">
        <v>39</v>
      </c>
      <c r="J113" s="8" t="s">
        <v>623</v>
      </c>
      <c r="K113" s="8" t="s">
        <v>624</v>
      </c>
      <c r="L113" s="8" t="s">
        <v>39</v>
      </c>
      <c r="M113" s="6"/>
      <c r="N113" s="7">
        <v>46061</v>
      </c>
      <c r="O113" s="7" t="s">
        <v>39</v>
      </c>
      <c r="P113" s="7" t="s">
        <v>39</v>
      </c>
      <c r="Q113" s="6" t="s">
        <v>42</v>
      </c>
      <c r="R113" s="8" t="s">
        <v>625</v>
      </c>
      <c r="S113" t="str">
        <f>HYPERLINK("https://docs.wto.org/imrd/directdoc.asp?DDFDocuments/t/G/TBTN25/EU1173.docx", "https://docs.wto.org/imrd/directdoc.asp?DDFDocuments/t/G/TBTN25/EU1173.docx")</f>
        <v>https://docs.wto.org/imrd/directdoc.asp?DDFDocuments/t/G/TBTN25/EU1173.docx</v>
      </c>
      <c r="T113" t="str">
        <f>HYPERLINK("https://docs.wto.org/imrd/directdoc.asp?DDFDocuments/u/G/TBTN25/EU1173.docx", "https://docs.wto.org/imrd/directdoc.asp?DDFDocuments/u/G/TBTN25/EU1173.docx")</f>
        <v>https://docs.wto.org/imrd/directdoc.asp?DDFDocuments/u/G/TBTN25/EU1173.docx</v>
      </c>
      <c r="U113" t="str">
        <f>HYPERLINK("https://docs.wto.org/imrd/directdoc.asp?DDFDocuments/v/G/TBTN25/EU1173.docx", "https://docs.wto.org/imrd/directdoc.asp?DDFDocuments/v/G/TBTN25/EU1173.docx")</f>
        <v>https://docs.wto.org/imrd/directdoc.asp?DDFDocuments/v/G/TBTN25/EU1173.docx</v>
      </c>
      <c r="V113" t="s">
        <v>44</v>
      </c>
      <c r="W113" t="s">
        <v>45</v>
      </c>
      <c r="X113" t="s">
        <v>45</v>
      </c>
      <c r="Y113" t="s">
        <v>45</v>
      </c>
      <c r="Z113" t="s">
        <v>45</v>
      </c>
      <c r="AA113" t="s">
        <v>45</v>
      </c>
      <c r="AB113" t="s">
        <v>45</v>
      </c>
      <c r="AC113" s="2" t="s">
        <v>626</v>
      </c>
      <c r="AD113" t="s">
        <v>39</v>
      </c>
      <c r="AE113" t="s">
        <v>39</v>
      </c>
      <c r="AF113" t="s">
        <v>39</v>
      </c>
      <c r="AG113" t="s">
        <v>39</v>
      </c>
      <c r="AH113" t="s">
        <v>39</v>
      </c>
      <c r="AI113" s="2" t="s">
        <v>39</v>
      </c>
    </row>
    <row r="114" spans="1:35" ht="180" x14ac:dyDescent="0.25">
      <c r="A114" s="8" t="s">
        <v>630</v>
      </c>
      <c r="B114" s="6" t="s">
        <v>627</v>
      </c>
      <c r="C114" s="7">
        <v>46001</v>
      </c>
      <c r="D114" s="9" t="str">
        <f>HYPERLINK("https://www.epingalert.org/en/Search?viewData= G/TBT/N/BDI/690, G/TBT/N/KEN/1950, G/TBT/N/RWA/1313, G/TBT/N/TZA/1462, G/TBT/N/UGA/2280"," G/TBT/N/BDI/690, G/TBT/N/KEN/1950, G/TBT/N/RWA/1313, G/TBT/N/TZA/1462, G/TBT/N/UGA/2280")</f>
        <v xml:space="preserve"> G/TBT/N/BDI/690, G/TBT/N/KEN/1950, G/TBT/N/RWA/1313, G/TBT/N/TZA/1462, G/TBT/N/UGA/2280</v>
      </c>
      <c r="E114" s="8" t="s">
        <v>628</v>
      </c>
      <c r="F114" s="8" t="s">
        <v>629</v>
      </c>
      <c r="H114" s="8" t="s">
        <v>39</v>
      </c>
      <c r="I114" s="8" t="s">
        <v>133</v>
      </c>
      <c r="J114" s="8" t="s">
        <v>631</v>
      </c>
      <c r="K114" s="8" t="s">
        <v>39</v>
      </c>
      <c r="L114" s="8" t="s">
        <v>115</v>
      </c>
      <c r="M114" s="6"/>
      <c r="N114" s="7">
        <v>46061</v>
      </c>
      <c r="O114" s="7" t="s">
        <v>39</v>
      </c>
      <c r="P114" s="7" t="s">
        <v>39</v>
      </c>
      <c r="Q114" s="6" t="s">
        <v>42</v>
      </c>
      <c r="R114" s="8" t="s">
        <v>632</v>
      </c>
      <c r="S114" t="str">
        <f>HYPERLINK("https://docs.wto.org/imrd/directdoc.asp?DDFDocuments/t/G/TBTN25/BDI690.docx", "https://docs.wto.org/imrd/directdoc.asp?DDFDocuments/t/G/TBTN25/BDI690.docx")</f>
        <v>https://docs.wto.org/imrd/directdoc.asp?DDFDocuments/t/G/TBTN25/BDI690.docx</v>
      </c>
      <c r="T114" t="str">
        <f>HYPERLINK("https://docs.wto.org/imrd/directdoc.asp?DDFDocuments/u/G/TBTN25/BDI690.docx", "https://docs.wto.org/imrd/directdoc.asp?DDFDocuments/u/G/TBTN25/BDI690.docx")</f>
        <v>https://docs.wto.org/imrd/directdoc.asp?DDFDocuments/u/G/TBTN25/BDI690.docx</v>
      </c>
      <c r="U114" t="str">
        <f>HYPERLINK("https://docs.wto.org/imrd/directdoc.asp?DDFDocuments/v/G/TBTN25/BDI690.docx", "https://docs.wto.org/imrd/directdoc.asp?DDFDocuments/v/G/TBTN25/BDI690.docx")</f>
        <v>https://docs.wto.org/imrd/directdoc.asp?DDFDocuments/v/G/TBTN25/BDI690.docx</v>
      </c>
      <c r="V114" t="s">
        <v>44</v>
      </c>
      <c r="W114" t="s">
        <v>45</v>
      </c>
      <c r="X114" t="s">
        <v>45</v>
      </c>
      <c r="Y114" t="s">
        <v>45</v>
      </c>
      <c r="Z114" t="s">
        <v>45</v>
      </c>
      <c r="AA114" t="s">
        <v>45</v>
      </c>
      <c r="AB114" t="s">
        <v>45</v>
      </c>
      <c r="AC114" s="2" t="s">
        <v>633</v>
      </c>
      <c r="AD114" t="s">
        <v>39</v>
      </c>
      <c r="AE114" t="s">
        <v>39</v>
      </c>
      <c r="AF114" t="s">
        <v>39</v>
      </c>
      <c r="AG114" t="s">
        <v>39</v>
      </c>
      <c r="AH114" t="s">
        <v>39</v>
      </c>
      <c r="AI114" s="2" t="s">
        <v>39</v>
      </c>
    </row>
    <row r="115" spans="1:35" ht="180" x14ac:dyDescent="0.25">
      <c r="A115" s="8" t="s">
        <v>630</v>
      </c>
      <c r="B115" s="6" t="s">
        <v>460</v>
      </c>
      <c r="C115" s="7">
        <v>46001</v>
      </c>
      <c r="D115" s="9" t="str">
        <f>HYPERLINK("https://www.epingalert.org/en/Search?viewData= G/TBT/N/BDI/690, G/TBT/N/KEN/1950, G/TBT/N/RWA/1313, G/TBT/N/TZA/1462, G/TBT/N/UGA/2280"," G/TBT/N/BDI/690, G/TBT/N/KEN/1950, G/TBT/N/RWA/1313, G/TBT/N/TZA/1462, G/TBT/N/UGA/2280")</f>
        <v xml:space="preserve"> G/TBT/N/BDI/690, G/TBT/N/KEN/1950, G/TBT/N/RWA/1313, G/TBT/N/TZA/1462, G/TBT/N/UGA/2280</v>
      </c>
      <c r="E115" s="8" t="s">
        <v>628</v>
      </c>
      <c r="F115" s="8" t="s">
        <v>629</v>
      </c>
      <c r="H115" s="8" t="s">
        <v>39</v>
      </c>
      <c r="I115" s="8" t="s">
        <v>133</v>
      </c>
      <c r="J115" s="8" t="s">
        <v>631</v>
      </c>
      <c r="K115" s="8" t="s">
        <v>39</v>
      </c>
      <c r="L115" s="8" t="s">
        <v>115</v>
      </c>
      <c r="M115" s="6"/>
      <c r="N115" s="7">
        <v>46061</v>
      </c>
      <c r="O115" s="7" t="s">
        <v>39</v>
      </c>
      <c r="P115" s="7" t="s">
        <v>39</v>
      </c>
      <c r="Q115" s="6" t="s">
        <v>42</v>
      </c>
      <c r="R115" s="8" t="s">
        <v>632</v>
      </c>
      <c r="S115" t="str">
        <f>HYPERLINK("https://docs.wto.org/imrd/directdoc.asp?DDFDocuments/t/G/TBTN25/BDI690.docx", "https://docs.wto.org/imrd/directdoc.asp?DDFDocuments/t/G/TBTN25/BDI690.docx")</f>
        <v>https://docs.wto.org/imrd/directdoc.asp?DDFDocuments/t/G/TBTN25/BDI690.docx</v>
      </c>
      <c r="T115" t="str">
        <f>HYPERLINK("https://docs.wto.org/imrd/directdoc.asp?DDFDocuments/u/G/TBTN25/BDI690.docx", "https://docs.wto.org/imrd/directdoc.asp?DDFDocuments/u/G/TBTN25/BDI690.docx")</f>
        <v>https://docs.wto.org/imrd/directdoc.asp?DDFDocuments/u/G/TBTN25/BDI690.docx</v>
      </c>
      <c r="U115" t="str">
        <f>HYPERLINK("https://docs.wto.org/imrd/directdoc.asp?DDFDocuments/v/G/TBTN25/BDI690.docx", "https://docs.wto.org/imrd/directdoc.asp?DDFDocuments/v/G/TBTN25/BDI690.docx")</f>
        <v>https://docs.wto.org/imrd/directdoc.asp?DDFDocuments/v/G/TBTN25/BDI690.docx</v>
      </c>
      <c r="V115" t="s">
        <v>44</v>
      </c>
      <c r="W115" t="s">
        <v>45</v>
      </c>
      <c r="X115" t="s">
        <v>45</v>
      </c>
      <c r="Y115" t="s">
        <v>45</v>
      </c>
      <c r="Z115" t="s">
        <v>45</v>
      </c>
      <c r="AA115" t="s">
        <v>45</v>
      </c>
      <c r="AB115" t="s">
        <v>45</v>
      </c>
      <c r="AC115" s="2" t="s">
        <v>633</v>
      </c>
      <c r="AD115" t="s">
        <v>39</v>
      </c>
      <c r="AE115" t="s">
        <v>39</v>
      </c>
      <c r="AF115" t="s">
        <v>39</v>
      </c>
      <c r="AG115" t="s">
        <v>39</v>
      </c>
      <c r="AH115" t="s">
        <v>39</v>
      </c>
      <c r="AI115" s="2" t="s">
        <v>39</v>
      </c>
    </row>
    <row r="116" spans="1:35" ht="30" x14ac:dyDescent="0.25">
      <c r="A116" s="8" t="s">
        <v>636</v>
      </c>
      <c r="B116" s="6" t="s">
        <v>606</v>
      </c>
      <c r="C116" s="7">
        <v>46001</v>
      </c>
      <c r="D116" s="9" t="str">
        <f>HYPERLINK("https://www.epingalert.org/en/Search?viewData= G/TBT/N/KEN/1949"," G/TBT/N/KEN/1949")</f>
        <v xml:space="preserve"> G/TBT/N/KEN/1949</v>
      </c>
      <c r="E116" s="8" t="s">
        <v>634</v>
      </c>
      <c r="F116" s="8" t="s">
        <v>635</v>
      </c>
      <c r="H116" s="8" t="s">
        <v>39</v>
      </c>
      <c r="I116" s="8" t="s">
        <v>637</v>
      </c>
      <c r="J116" s="8" t="s">
        <v>383</v>
      </c>
      <c r="K116" s="8" t="s">
        <v>39</v>
      </c>
      <c r="L116" s="8" t="s">
        <v>39</v>
      </c>
      <c r="M116" s="6"/>
      <c r="N116" s="7">
        <v>46061</v>
      </c>
      <c r="O116" s="7">
        <v>46112</v>
      </c>
      <c r="P116" s="7" t="s">
        <v>39</v>
      </c>
      <c r="Q116" s="6" t="s">
        <v>42</v>
      </c>
      <c r="R116" s="8" t="s">
        <v>638</v>
      </c>
      <c r="S116" t="str">
        <f>HYPERLINK("https://docs.wto.org/imrd/directdoc.asp?DDFDocuments/t/G/TBTN25/KEN1949.docx", "https://docs.wto.org/imrd/directdoc.asp?DDFDocuments/t/G/TBTN25/KEN1949.docx")</f>
        <v>https://docs.wto.org/imrd/directdoc.asp?DDFDocuments/t/G/TBTN25/KEN1949.docx</v>
      </c>
      <c r="T116" t="str">
        <f>HYPERLINK("https://docs.wto.org/imrd/directdoc.asp?DDFDocuments/u/G/TBTN25/KEN1949.docx", "https://docs.wto.org/imrd/directdoc.asp?DDFDocuments/u/G/TBTN25/KEN1949.docx")</f>
        <v>https://docs.wto.org/imrd/directdoc.asp?DDFDocuments/u/G/TBTN25/KEN1949.docx</v>
      </c>
      <c r="U116" t="str">
        <f>HYPERLINK("https://docs.wto.org/imrd/directdoc.asp?DDFDocuments/v/G/TBTN25/KEN1949.docx", "https://docs.wto.org/imrd/directdoc.asp?DDFDocuments/v/G/TBTN25/KEN1949.docx")</f>
        <v>https://docs.wto.org/imrd/directdoc.asp?DDFDocuments/v/G/TBTN25/KEN1949.docx</v>
      </c>
      <c r="V116" t="s">
        <v>44</v>
      </c>
      <c r="W116" t="s">
        <v>45</v>
      </c>
      <c r="X116" t="s">
        <v>45</v>
      </c>
      <c r="Y116" t="s">
        <v>45</v>
      </c>
      <c r="Z116" t="s">
        <v>45</v>
      </c>
      <c r="AA116" t="s">
        <v>45</v>
      </c>
      <c r="AB116" t="s">
        <v>45</v>
      </c>
      <c r="AC116" s="2" t="s">
        <v>639</v>
      </c>
      <c r="AD116" t="s">
        <v>39</v>
      </c>
      <c r="AE116" t="s">
        <v>39</v>
      </c>
      <c r="AF116" t="s">
        <v>39</v>
      </c>
      <c r="AG116" t="s">
        <v>39</v>
      </c>
      <c r="AH116" t="s">
        <v>39</v>
      </c>
      <c r="AI116" s="2" t="s">
        <v>39</v>
      </c>
    </row>
    <row r="117" spans="1:35" ht="75" x14ac:dyDescent="0.25">
      <c r="A117" s="8" t="s">
        <v>609</v>
      </c>
      <c r="B117" s="6" t="s">
        <v>606</v>
      </c>
      <c r="C117" s="7">
        <v>46001</v>
      </c>
      <c r="D117" s="9" t="str">
        <f>HYPERLINK("https://www.epingalert.org/en/Search?viewData= G/TBT/N/KEN/1957"," G/TBT/N/KEN/1957")</f>
        <v xml:space="preserve"> G/TBT/N/KEN/1957</v>
      </c>
      <c r="E117" s="8" t="s">
        <v>640</v>
      </c>
      <c r="F117" s="8" t="s">
        <v>641</v>
      </c>
      <c r="H117" s="8" t="s">
        <v>39</v>
      </c>
      <c r="I117" s="8" t="s">
        <v>610</v>
      </c>
      <c r="J117" s="8" t="s">
        <v>642</v>
      </c>
      <c r="K117" s="8" t="s">
        <v>39</v>
      </c>
      <c r="L117" s="8" t="s">
        <v>39</v>
      </c>
      <c r="M117" s="6"/>
      <c r="N117" s="7" t="s">
        <v>39</v>
      </c>
      <c r="O117" s="7" t="s">
        <v>39</v>
      </c>
      <c r="P117" s="7" t="s">
        <v>39</v>
      </c>
      <c r="Q117" s="6" t="s">
        <v>42</v>
      </c>
      <c r="R117" s="8" t="s">
        <v>643</v>
      </c>
      <c r="S117" t="str">
        <f>HYPERLINK("https://docs.wto.org/imrd/directdoc.asp?DDFDocuments/t/G/TBTN25/KEN1957.docx", "https://docs.wto.org/imrd/directdoc.asp?DDFDocuments/t/G/TBTN25/KEN1957.docx")</f>
        <v>https://docs.wto.org/imrd/directdoc.asp?DDFDocuments/t/G/TBTN25/KEN1957.docx</v>
      </c>
      <c r="T117" t="str">
        <f>HYPERLINK("https://docs.wto.org/imrd/directdoc.asp?DDFDocuments/u/G/TBTN25/KEN1957.docx", "https://docs.wto.org/imrd/directdoc.asp?DDFDocuments/u/G/TBTN25/KEN1957.docx")</f>
        <v>https://docs.wto.org/imrd/directdoc.asp?DDFDocuments/u/G/TBTN25/KEN1957.docx</v>
      </c>
      <c r="U117" t="str">
        <f>HYPERLINK("https://docs.wto.org/imrd/directdoc.asp?DDFDocuments/v/G/TBTN25/KEN1957.docx", "https://docs.wto.org/imrd/directdoc.asp?DDFDocuments/v/G/TBTN25/KEN1957.docx")</f>
        <v>https://docs.wto.org/imrd/directdoc.asp?DDFDocuments/v/G/TBTN25/KEN1957.docx</v>
      </c>
      <c r="V117" t="s">
        <v>44</v>
      </c>
      <c r="W117" t="s">
        <v>45</v>
      </c>
      <c r="X117" t="s">
        <v>45</v>
      </c>
      <c r="Y117" t="s">
        <v>45</v>
      </c>
      <c r="Z117" t="s">
        <v>45</v>
      </c>
      <c r="AA117" t="s">
        <v>45</v>
      </c>
      <c r="AB117" t="s">
        <v>45</v>
      </c>
      <c r="AC117" s="2" t="s">
        <v>644</v>
      </c>
      <c r="AD117" t="s">
        <v>39</v>
      </c>
      <c r="AE117" t="s">
        <v>39</v>
      </c>
      <c r="AF117" t="s">
        <v>39</v>
      </c>
      <c r="AG117" t="s">
        <v>39</v>
      </c>
      <c r="AH117" t="s">
        <v>39</v>
      </c>
      <c r="AI117" s="2" t="s">
        <v>39</v>
      </c>
    </row>
    <row r="118" spans="1:35" ht="75" x14ac:dyDescent="0.25">
      <c r="A118" s="8" t="s">
        <v>543</v>
      </c>
      <c r="B118" s="6" t="s">
        <v>70</v>
      </c>
      <c r="C118" s="7">
        <v>46001</v>
      </c>
      <c r="D118" s="9" t="str">
        <f>HYPERLINK("https://www.epingalert.org/en/Search?viewData= G/TBT/N/EU/1177"," G/TBT/N/EU/1177")</f>
        <v xml:space="preserve"> G/TBT/N/EU/1177</v>
      </c>
      <c r="E118" s="8" t="s">
        <v>645</v>
      </c>
      <c r="F118" s="8" t="s">
        <v>646</v>
      </c>
      <c r="H118" s="8" t="s">
        <v>39</v>
      </c>
      <c r="I118" s="8" t="s">
        <v>39</v>
      </c>
      <c r="J118" s="8" t="s">
        <v>267</v>
      </c>
      <c r="K118" s="8" t="s">
        <v>647</v>
      </c>
      <c r="L118" s="8" t="s">
        <v>39</v>
      </c>
      <c r="M118" s="6"/>
      <c r="N118" s="7">
        <v>46061</v>
      </c>
      <c r="O118" s="7" t="s">
        <v>39</v>
      </c>
      <c r="P118" s="7" t="s">
        <v>39</v>
      </c>
      <c r="Q118" s="6" t="s">
        <v>42</v>
      </c>
      <c r="R118" s="8" t="s">
        <v>648</v>
      </c>
      <c r="S118" t="str">
        <f>HYPERLINK("https://docs.wto.org/imrd/directdoc.asp?DDFDocuments/t/G/TBTN25/EU1177.docx", "https://docs.wto.org/imrd/directdoc.asp?DDFDocuments/t/G/TBTN25/EU1177.docx")</f>
        <v>https://docs.wto.org/imrd/directdoc.asp?DDFDocuments/t/G/TBTN25/EU1177.docx</v>
      </c>
      <c r="T118" t="str">
        <f>HYPERLINK("https://docs.wto.org/imrd/directdoc.asp?DDFDocuments/u/G/TBTN25/EU1177.docx", "https://docs.wto.org/imrd/directdoc.asp?DDFDocuments/u/G/TBTN25/EU1177.docx")</f>
        <v>https://docs.wto.org/imrd/directdoc.asp?DDFDocuments/u/G/TBTN25/EU1177.docx</v>
      </c>
      <c r="U118" t="str">
        <f>HYPERLINK("https://docs.wto.org/imrd/directdoc.asp?DDFDocuments/v/G/TBTN25/EU1177.docx", "https://docs.wto.org/imrd/directdoc.asp?DDFDocuments/v/G/TBTN25/EU1177.docx")</f>
        <v>https://docs.wto.org/imrd/directdoc.asp?DDFDocuments/v/G/TBTN25/EU1177.docx</v>
      </c>
      <c r="V118" t="s">
        <v>45</v>
      </c>
      <c r="W118" t="s">
        <v>45</v>
      </c>
      <c r="X118" t="s">
        <v>44</v>
      </c>
      <c r="Y118" t="s">
        <v>45</v>
      </c>
      <c r="Z118" t="s">
        <v>45</v>
      </c>
      <c r="AA118" t="s">
        <v>45</v>
      </c>
      <c r="AB118" t="s">
        <v>45</v>
      </c>
      <c r="AC118" s="2" t="s">
        <v>546</v>
      </c>
      <c r="AD118" t="s">
        <v>39</v>
      </c>
      <c r="AE118" t="s">
        <v>39</v>
      </c>
      <c r="AF118" t="s">
        <v>39</v>
      </c>
      <c r="AG118" t="s">
        <v>39</v>
      </c>
      <c r="AH118" t="s">
        <v>39</v>
      </c>
      <c r="AI118" s="2" t="s">
        <v>39</v>
      </c>
    </row>
    <row r="119" spans="1:35" ht="60" x14ac:dyDescent="0.25">
      <c r="A119" s="8" t="s">
        <v>630</v>
      </c>
      <c r="B119" s="6" t="s">
        <v>210</v>
      </c>
      <c r="C119" s="7">
        <v>46001</v>
      </c>
      <c r="D119" s="9" t="str">
        <f>HYPERLINK("https://www.epingalert.org/en/Search?viewData= G/TBT/N/BDI/695, G/TBT/N/KEN/1955, G/TBT/N/RWA/1318, G/TBT/N/TZA/1467, G/TBT/N/UGA/2285"," G/TBT/N/BDI/695, G/TBT/N/KEN/1955, G/TBT/N/RWA/1318, G/TBT/N/TZA/1467, G/TBT/N/UGA/2285")</f>
        <v xml:space="preserve"> G/TBT/N/BDI/695, G/TBT/N/KEN/1955, G/TBT/N/RWA/1318, G/TBT/N/TZA/1467, G/TBT/N/UGA/2285</v>
      </c>
      <c r="E119" s="8" t="s">
        <v>649</v>
      </c>
      <c r="F119" s="8" t="s">
        <v>650</v>
      </c>
      <c r="H119" s="8" t="s">
        <v>39</v>
      </c>
      <c r="I119" s="8" t="s">
        <v>133</v>
      </c>
      <c r="J119" s="8" t="s">
        <v>631</v>
      </c>
      <c r="K119" s="8" t="s">
        <v>39</v>
      </c>
      <c r="L119" s="8" t="s">
        <v>115</v>
      </c>
      <c r="M119" s="6"/>
      <c r="N119" s="7">
        <v>46061</v>
      </c>
      <c r="O119" s="7" t="s">
        <v>39</v>
      </c>
      <c r="P119" s="7" t="s">
        <v>39</v>
      </c>
      <c r="Q119" s="6" t="s">
        <v>42</v>
      </c>
      <c r="R119" s="8" t="s">
        <v>651</v>
      </c>
      <c r="S119" t="str">
        <f>HYPERLINK("https://docs.wto.org/imrd/directdoc.asp?DDFDocuments/t/G/TBTN25/BDI695.docx", "https://docs.wto.org/imrd/directdoc.asp?DDFDocuments/t/G/TBTN25/BDI695.docx")</f>
        <v>https://docs.wto.org/imrd/directdoc.asp?DDFDocuments/t/G/TBTN25/BDI695.docx</v>
      </c>
      <c r="T119" t="str">
        <f>HYPERLINK("https://docs.wto.org/imrd/directdoc.asp?DDFDocuments/u/G/TBTN25/BDI695.docx", "https://docs.wto.org/imrd/directdoc.asp?DDFDocuments/u/G/TBTN25/BDI695.docx")</f>
        <v>https://docs.wto.org/imrd/directdoc.asp?DDFDocuments/u/G/TBTN25/BDI695.docx</v>
      </c>
      <c r="U119" t="str">
        <f>HYPERLINK("https://docs.wto.org/imrd/directdoc.asp?DDFDocuments/v/G/TBTN25/BDI695.docx", "https://docs.wto.org/imrd/directdoc.asp?DDFDocuments/v/G/TBTN25/BDI695.docx")</f>
        <v>https://docs.wto.org/imrd/directdoc.asp?DDFDocuments/v/G/TBTN25/BDI695.docx</v>
      </c>
      <c r="V119" t="s">
        <v>44</v>
      </c>
      <c r="W119" t="s">
        <v>45</v>
      </c>
      <c r="X119" t="s">
        <v>45</v>
      </c>
      <c r="Y119" t="s">
        <v>45</v>
      </c>
      <c r="Z119" t="s">
        <v>45</v>
      </c>
      <c r="AA119" t="s">
        <v>45</v>
      </c>
      <c r="AB119" t="s">
        <v>45</v>
      </c>
      <c r="AC119" s="2" t="s">
        <v>652</v>
      </c>
      <c r="AD119" t="s">
        <v>39</v>
      </c>
      <c r="AE119" t="s">
        <v>39</v>
      </c>
      <c r="AF119" t="s">
        <v>39</v>
      </c>
      <c r="AG119" t="s">
        <v>39</v>
      </c>
      <c r="AH119" t="s">
        <v>39</v>
      </c>
      <c r="AI119" s="2" t="s">
        <v>39</v>
      </c>
    </row>
    <row r="120" spans="1:35" ht="180" x14ac:dyDescent="0.25">
      <c r="A120" s="8" t="s">
        <v>630</v>
      </c>
      <c r="B120" s="6" t="s">
        <v>606</v>
      </c>
      <c r="C120" s="7">
        <v>46001</v>
      </c>
      <c r="D120" s="9" t="str">
        <f>HYPERLINK("https://www.epingalert.org/en/Search?viewData= G/TBT/N/BDI/690, G/TBT/N/KEN/1950, G/TBT/N/RWA/1313, G/TBT/N/TZA/1462, G/TBT/N/UGA/2280"," G/TBT/N/BDI/690, G/TBT/N/KEN/1950, G/TBT/N/RWA/1313, G/TBT/N/TZA/1462, G/TBT/N/UGA/2280")</f>
        <v xml:space="preserve"> G/TBT/N/BDI/690, G/TBT/N/KEN/1950, G/TBT/N/RWA/1313, G/TBT/N/TZA/1462, G/TBT/N/UGA/2280</v>
      </c>
      <c r="E120" s="8" t="s">
        <v>628</v>
      </c>
      <c r="F120" s="8" t="s">
        <v>629</v>
      </c>
      <c r="H120" s="8" t="s">
        <v>39</v>
      </c>
      <c r="I120" s="8" t="s">
        <v>133</v>
      </c>
      <c r="J120" s="8" t="s">
        <v>631</v>
      </c>
      <c r="K120" s="8" t="s">
        <v>39</v>
      </c>
      <c r="L120" s="8" t="s">
        <v>115</v>
      </c>
      <c r="M120" s="6"/>
      <c r="N120" s="7">
        <v>46061</v>
      </c>
      <c r="O120" s="7" t="s">
        <v>39</v>
      </c>
      <c r="P120" s="7" t="s">
        <v>39</v>
      </c>
      <c r="Q120" s="6" t="s">
        <v>42</v>
      </c>
      <c r="R120" s="8" t="s">
        <v>632</v>
      </c>
      <c r="S120" t="str">
        <f>HYPERLINK("https://docs.wto.org/imrd/directdoc.asp?DDFDocuments/t/G/TBTN25/BDI690.docx", "https://docs.wto.org/imrd/directdoc.asp?DDFDocuments/t/G/TBTN25/BDI690.docx")</f>
        <v>https://docs.wto.org/imrd/directdoc.asp?DDFDocuments/t/G/TBTN25/BDI690.docx</v>
      </c>
      <c r="T120" t="str">
        <f>HYPERLINK("https://docs.wto.org/imrd/directdoc.asp?DDFDocuments/u/G/TBTN25/BDI690.docx", "https://docs.wto.org/imrd/directdoc.asp?DDFDocuments/u/G/TBTN25/BDI690.docx")</f>
        <v>https://docs.wto.org/imrd/directdoc.asp?DDFDocuments/u/G/TBTN25/BDI690.docx</v>
      </c>
      <c r="U120" t="str">
        <f>HYPERLINK("https://docs.wto.org/imrd/directdoc.asp?DDFDocuments/v/G/TBTN25/BDI690.docx", "https://docs.wto.org/imrd/directdoc.asp?DDFDocuments/v/G/TBTN25/BDI690.docx")</f>
        <v>https://docs.wto.org/imrd/directdoc.asp?DDFDocuments/v/G/TBTN25/BDI690.docx</v>
      </c>
      <c r="V120" t="s">
        <v>44</v>
      </c>
      <c r="W120" t="s">
        <v>45</v>
      </c>
      <c r="X120" t="s">
        <v>45</v>
      </c>
      <c r="Y120" t="s">
        <v>45</v>
      </c>
      <c r="Z120" t="s">
        <v>45</v>
      </c>
      <c r="AA120" t="s">
        <v>45</v>
      </c>
      <c r="AB120" t="s">
        <v>45</v>
      </c>
      <c r="AC120" s="2" t="s">
        <v>633</v>
      </c>
      <c r="AD120" t="s">
        <v>39</v>
      </c>
      <c r="AE120" t="s">
        <v>39</v>
      </c>
      <c r="AF120" t="s">
        <v>39</v>
      </c>
      <c r="AG120" t="s">
        <v>39</v>
      </c>
      <c r="AH120" t="s">
        <v>39</v>
      </c>
      <c r="AI120" s="2" t="s">
        <v>39</v>
      </c>
    </row>
    <row r="121" spans="1:35" ht="75" x14ac:dyDescent="0.25">
      <c r="A121" s="8" t="s">
        <v>655</v>
      </c>
      <c r="B121" s="6" t="s">
        <v>606</v>
      </c>
      <c r="C121" s="7">
        <v>46001</v>
      </c>
      <c r="D121" s="9" t="str">
        <f>HYPERLINK("https://www.epingalert.org/en/Search?viewData= G/TBT/N/KEN/1948"," G/TBT/N/KEN/1948")</f>
        <v xml:space="preserve"> G/TBT/N/KEN/1948</v>
      </c>
      <c r="E121" s="8" t="s">
        <v>653</v>
      </c>
      <c r="F121" s="8" t="s">
        <v>654</v>
      </c>
      <c r="H121" s="8" t="s">
        <v>39</v>
      </c>
      <c r="I121" s="8" t="s">
        <v>656</v>
      </c>
      <c r="J121" s="8" t="s">
        <v>657</v>
      </c>
      <c r="K121" s="8" t="s">
        <v>39</v>
      </c>
      <c r="L121" s="8" t="s">
        <v>39</v>
      </c>
      <c r="M121" s="6"/>
      <c r="N121" s="7">
        <v>46061</v>
      </c>
      <c r="O121" s="7">
        <v>46112</v>
      </c>
      <c r="P121" s="7" t="s">
        <v>39</v>
      </c>
      <c r="Q121" s="6" t="s">
        <v>42</v>
      </c>
      <c r="R121" s="8" t="s">
        <v>658</v>
      </c>
      <c r="S121" t="str">
        <f>HYPERLINK("https://docs.wto.org/imrd/directdoc.asp?DDFDocuments/t/G/TBTN25/KEN1948.docx", "https://docs.wto.org/imrd/directdoc.asp?DDFDocuments/t/G/TBTN25/KEN1948.docx")</f>
        <v>https://docs.wto.org/imrd/directdoc.asp?DDFDocuments/t/G/TBTN25/KEN1948.docx</v>
      </c>
      <c r="T121" t="str">
        <f>HYPERLINK("https://docs.wto.org/imrd/directdoc.asp?DDFDocuments/u/G/TBTN25/KEN1948.docx", "https://docs.wto.org/imrd/directdoc.asp?DDFDocuments/u/G/TBTN25/KEN1948.docx")</f>
        <v>https://docs.wto.org/imrd/directdoc.asp?DDFDocuments/u/G/TBTN25/KEN1948.docx</v>
      </c>
      <c r="U121" t="str">
        <f>HYPERLINK("https://docs.wto.org/imrd/directdoc.asp?DDFDocuments/v/G/TBTN25/KEN1948.docx", "https://docs.wto.org/imrd/directdoc.asp?DDFDocuments/v/G/TBTN25/KEN1948.docx")</f>
        <v>https://docs.wto.org/imrd/directdoc.asp?DDFDocuments/v/G/TBTN25/KEN1948.docx</v>
      </c>
      <c r="V121" t="s">
        <v>44</v>
      </c>
      <c r="W121" t="s">
        <v>45</v>
      </c>
      <c r="X121" t="s">
        <v>45</v>
      </c>
      <c r="Y121" t="s">
        <v>45</v>
      </c>
      <c r="Z121" t="s">
        <v>45</v>
      </c>
      <c r="AA121" t="s">
        <v>45</v>
      </c>
      <c r="AB121" t="s">
        <v>45</v>
      </c>
      <c r="AC121" s="2" t="s">
        <v>659</v>
      </c>
      <c r="AD121" t="s">
        <v>39</v>
      </c>
      <c r="AE121" t="s">
        <v>39</v>
      </c>
      <c r="AF121" t="s">
        <v>39</v>
      </c>
      <c r="AG121" t="s">
        <v>39</v>
      </c>
      <c r="AH121" t="s">
        <v>39</v>
      </c>
      <c r="AI121" s="2" t="s">
        <v>39</v>
      </c>
    </row>
    <row r="122" spans="1:35" ht="105" x14ac:dyDescent="0.25">
      <c r="A122" s="8" t="s">
        <v>630</v>
      </c>
      <c r="B122" s="6" t="s">
        <v>210</v>
      </c>
      <c r="C122" s="7">
        <v>46001</v>
      </c>
      <c r="D122" s="9" t="str">
        <f>HYPERLINK("https://www.epingalert.org/en/Search?viewData= G/TBT/N/BDI/693, G/TBT/N/KEN/1953, G/TBT/N/RWA/1316, G/TBT/N/TZA/1465, G/TBT/N/UGA/2283"," G/TBT/N/BDI/693, G/TBT/N/KEN/1953, G/TBT/N/RWA/1316, G/TBT/N/TZA/1465, G/TBT/N/UGA/2283")</f>
        <v xml:space="preserve"> G/TBT/N/BDI/693, G/TBT/N/KEN/1953, G/TBT/N/RWA/1316, G/TBT/N/TZA/1465, G/TBT/N/UGA/2283</v>
      </c>
      <c r="E122" s="8" t="s">
        <v>660</v>
      </c>
      <c r="F122" s="8" t="s">
        <v>661</v>
      </c>
      <c r="H122" s="8" t="s">
        <v>39</v>
      </c>
      <c r="I122" s="8" t="s">
        <v>133</v>
      </c>
      <c r="J122" s="8" t="s">
        <v>631</v>
      </c>
      <c r="K122" s="8" t="s">
        <v>39</v>
      </c>
      <c r="L122" s="8" t="s">
        <v>115</v>
      </c>
      <c r="M122" s="6"/>
      <c r="N122" s="7">
        <v>46061</v>
      </c>
      <c r="O122" s="7" t="s">
        <v>39</v>
      </c>
      <c r="P122" s="7" t="s">
        <v>39</v>
      </c>
      <c r="Q122" s="6" t="s">
        <v>42</v>
      </c>
      <c r="R122" s="8" t="s">
        <v>662</v>
      </c>
      <c r="S122" t="str">
        <f>HYPERLINK("https://docs.wto.org/imrd/directdoc.asp?DDFDocuments/t/G/TBTN25/BDI693.docx", "https://docs.wto.org/imrd/directdoc.asp?DDFDocuments/t/G/TBTN25/BDI693.docx")</f>
        <v>https://docs.wto.org/imrd/directdoc.asp?DDFDocuments/t/G/TBTN25/BDI693.docx</v>
      </c>
      <c r="T122" t="str">
        <f>HYPERLINK("https://docs.wto.org/imrd/directdoc.asp?DDFDocuments/u/G/TBTN25/BDI693.docx", "https://docs.wto.org/imrd/directdoc.asp?DDFDocuments/u/G/TBTN25/BDI693.docx")</f>
        <v>https://docs.wto.org/imrd/directdoc.asp?DDFDocuments/u/G/TBTN25/BDI693.docx</v>
      </c>
      <c r="U122" t="str">
        <f>HYPERLINK("https://docs.wto.org/imrd/directdoc.asp?DDFDocuments/v/G/TBTN25/BDI693.docx", "https://docs.wto.org/imrd/directdoc.asp?DDFDocuments/v/G/TBTN25/BDI693.docx")</f>
        <v>https://docs.wto.org/imrd/directdoc.asp?DDFDocuments/v/G/TBTN25/BDI693.docx</v>
      </c>
      <c r="V122" t="s">
        <v>44</v>
      </c>
      <c r="W122" t="s">
        <v>45</v>
      </c>
      <c r="X122" t="s">
        <v>45</v>
      </c>
      <c r="Y122" t="s">
        <v>45</v>
      </c>
      <c r="Z122" t="s">
        <v>45</v>
      </c>
      <c r="AA122" t="s">
        <v>45</v>
      </c>
      <c r="AB122" t="s">
        <v>45</v>
      </c>
      <c r="AC122" s="2" t="s">
        <v>663</v>
      </c>
      <c r="AD122" t="s">
        <v>39</v>
      </c>
      <c r="AE122" t="s">
        <v>39</v>
      </c>
      <c r="AF122" t="s">
        <v>39</v>
      </c>
      <c r="AG122" t="s">
        <v>39</v>
      </c>
      <c r="AH122" t="s">
        <v>39</v>
      </c>
      <c r="AI122" s="2" t="s">
        <v>39</v>
      </c>
    </row>
    <row r="123" spans="1:35" ht="60" x14ac:dyDescent="0.25">
      <c r="A123" s="8" t="s">
        <v>630</v>
      </c>
      <c r="B123" s="6" t="s">
        <v>606</v>
      </c>
      <c r="C123" s="7">
        <v>46001</v>
      </c>
      <c r="D123" s="9" t="str">
        <f>HYPERLINK("https://www.epingalert.org/en/Search?viewData= G/TBT/N/BDI/692, G/TBT/N/KEN/1952, G/TBT/N/RWA/1315, G/TBT/N/TZA/1464, G/TBT/N/UGA/2282"," G/TBT/N/BDI/692, G/TBT/N/KEN/1952, G/TBT/N/RWA/1315, G/TBT/N/TZA/1464, G/TBT/N/UGA/2282")</f>
        <v xml:space="preserve"> G/TBT/N/BDI/692, G/TBT/N/KEN/1952, G/TBT/N/RWA/1315, G/TBT/N/TZA/1464, G/TBT/N/UGA/2282</v>
      </c>
      <c r="E123" s="8" t="s">
        <v>664</v>
      </c>
      <c r="F123" s="8" t="s">
        <v>665</v>
      </c>
      <c r="H123" s="8" t="s">
        <v>39</v>
      </c>
      <c r="I123" s="8" t="s">
        <v>133</v>
      </c>
      <c r="J123" s="8" t="s">
        <v>631</v>
      </c>
      <c r="K123" s="8" t="s">
        <v>39</v>
      </c>
      <c r="L123" s="8" t="s">
        <v>115</v>
      </c>
      <c r="M123" s="6"/>
      <c r="N123" s="7">
        <v>46061</v>
      </c>
      <c r="O123" s="7" t="s">
        <v>39</v>
      </c>
      <c r="P123" s="7" t="s">
        <v>39</v>
      </c>
      <c r="Q123" s="6" t="s">
        <v>42</v>
      </c>
      <c r="R123" s="8" t="s">
        <v>666</v>
      </c>
      <c r="S123" t="str">
        <f>HYPERLINK("https://docs.wto.org/imrd/directdoc.asp?DDFDocuments/t/G/TBTN25/BDI692.docx", "https://docs.wto.org/imrd/directdoc.asp?DDFDocuments/t/G/TBTN25/BDI692.docx")</f>
        <v>https://docs.wto.org/imrd/directdoc.asp?DDFDocuments/t/G/TBTN25/BDI692.docx</v>
      </c>
      <c r="T123" t="str">
        <f>HYPERLINK("https://docs.wto.org/imrd/directdoc.asp?DDFDocuments/u/G/TBTN25/BDI692.docx", "https://docs.wto.org/imrd/directdoc.asp?DDFDocuments/u/G/TBTN25/BDI692.docx")</f>
        <v>https://docs.wto.org/imrd/directdoc.asp?DDFDocuments/u/G/TBTN25/BDI692.docx</v>
      </c>
      <c r="U123" t="str">
        <f>HYPERLINK("https://docs.wto.org/imrd/directdoc.asp?DDFDocuments/v/G/TBTN25/BDI692.docx", "https://docs.wto.org/imrd/directdoc.asp?DDFDocuments/v/G/TBTN25/BDI692.docx")</f>
        <v>https://docs.wto.org/imrd/directdoc.asp?DDFDocuments/v/G/TBTN25/BDI692.docx</v>
      </c>
      <c r="V123" t="s">
        <v>44</v>
      </c>
      <c r="W123" t="s">
        <v>45</v>
      </c>
      <c r="X123" t="s">
        <v>45</v>
      </c>
      <c r="Y123" t="s">
        <v>45</v>
      </c>
      <c r="Z123" t="s">
        <v>45</v>
      </c>
      <c r="AA123" t="s">
        <v>45</v>
      </c>
      <c r="AB123" t="s">
        <v>45</v>
      </c>
      <c r="AC123" s="2" t="s">
        <v>667</v>
      </c>
      <c r="AD123" t="s">
        <v>39</v>
      </c>
      <c r="AE123" t="s">
        <v>39</v>
      </c>
      <c r="AF123" t="s">
        <v>39</v>
      </c>
      <c r="AG123" t="s">
        <v>39</v>
      </c>
      <c r="AH123" t="s">
        <v>39</v>
      </c>
      <c r="AI123" s="2" t="s">
        <v>39</v>
      </c>
    </row>
    <row r="124" spans="1:35" ht="60" x14ac:dyDescent="0.25">
      <c r="A124" s="8" t="s">
        <v>630</v>
      </c>
      <c r="B124" s="6" t="s">
        <v>417</v>
      </c>
      <c r="C124" s="7">
        <v>46001</v>
      </c>
      <c r="D124" s="9" t="str">
        <f>HYPERLINK("https://www.epingalert.org/en/Search?viewData= G/TBT/N/BDI/691, G/TBT/N/KEN/1951, G/TBT/N/RWA/1314, G/TBT/N/TZA/1463, G/TBT/N/UGA/2281"," G/TBT/N/BDI/691, G/TBT/N/KEN/1951, G/TBT/N/RWA/1314, G/TBT/N/TZA/1463, G/TBT/N/UGA/2281")</f>
        <v xml:space="preserve"> G/TBT/N/BDI/691, G/TBT/N/KEN/1951, G/TBT/N/RWA/1314, G/TBT/N/TZA/1463, G/TBT/N/UGA/2281</v>
      </c>
      <c r="E124" s="8" t="s">
        <v>668</v>
      </c>
      <c r="F124" s="8" t="s">
        <v>669</v>
      </c>
      <c r="H124" s="8" t="s">
        <v>39</v>
      </c>
      <c r="I124" s="8" t="s">
        <v>133</v>
      </c>
      <c r="J124" s="8" t="s">
        <v>631</v>
      </c>
      <c r="K124" s="8" t="s">
        <v>39</v>
      </c>
      <c r="L124" s="8" t="s">
        <v>115</v>
      </c>
      <c r="M124" s="6"/>
      <c r="N124" s="7">
        <v>46061</v>
      </c>
      <c r="O124" s="7" t="s">
        <v>39</v>
      </c>
      <c r="P124" s="7" t="s">
        <v>39</v>
      </c>
      <c r="Q124" s="6" t="s">
        <v>42</v>
      </c>
      <c r="R124" s="8" t="s">
        <v>670</v>
      </c>
      <c r="S124" t="str">
        <f>HYPERLINK("https://docs.wto.org/imrd/directdoc.asp?DDFDocuments/t/G/TBTN25/BDI691.docx", "https://docs.wto.org/imrd/directdoc.asp?DDFDocuments/t/G/TBTN25/BDI691.docx")</f>
        <v>https://docs.wto.org/imrd/directdoc.asp?DDFDocuments/t/G/TBTN25/BDI691.docx</v>
      </c>
      <c r="T124" t="str">
        <f>HYPERLINK("https://docs.wto.org/imrd/directdoc.asp?DDFDocuments/u/G/TBTN25/BDI691.docx", "https://docs.wto.org/imrd/directdoc.asp?DDFDocuments/u/G/TBTN25/BDI691.docx")</f>
        <v>https://docs.wto.org/imrd/directdoc.asp?DDFDocuments/u/G/TBTN25/BDI691.docx</v>
      </c>
      <c r="U124" t="str">
        <f>HYPERLINK("https://docs.wto.org/imrd/directdoc.asp?DDFDocuments/v/G/TBTN25/BDI691.docx", "https://docs.wto.org/imrd/directdoc.asp?DDFDocuments/v/G/TBTN25/BDI691.docx")</f>
        <v>https://docs.wto.org/imrd/directdoc.asp?DDFDocuments/v/G/TBTN25/BDI691.docx</v>
      </c>
      <c r="V124" t="s">
        <v>44</v>
      </c>
      <c r="W124" t="s">
        <v>45</v>
      </c>
      <c r="X124" t="s">
        <v>45</v>
      </c>
      <c r="Y124" t="s">
        <v>45</v>
      </c>
      <c r="Z124" t="s">
        <v>45</v>
      </c>
      <c r="AA124" t="s">
        <v>45</v>
      </c>
      <c r="AB124" t="s">
        <v>45</v>
      </c>
      <c r="AC124" s="2" t="s">
        <v>671</v>
      </c>
      <c r="AD124" t="s">
        <v>39</v>
      </c>
      <c r="AE124" t="s">
        <v>39</v>
      </c>
      <c r="AF124" t="s">
        <v>39</v>
      </c>
      <c r="AG124" t="s">
        <v>39</v>
      </c>
      <c r="AH124" t="s">
        <v>39</v>
      </c>
      <c r="AI124" s="2" t="s">
        <v>39</v>
      </c>
    </row>
    <row r="125" spans="1:35" ht="60" x14ac:dyDescent="0.25">
      <c r="A125" s="8" t="s">
        <v>630</v>
      </c>
      <c r="B125" s="6" t="s">
        <v>460</v>
      </c>
      <c r="C125" s="7">
        <v>46001</v>
      </c>
      <c r="D125" s="9" t="str">
        <f>HYPERLINK("https://www.epingalert.org/en/Search?viewData= G/TBT/N/BDI/695, G/TBT/N/KEN/1955, G/TBT/N/RWA/1318, G/TBT/N/TZA/1467, G/TBT/N/UGA/2285"," G/TBT/N/BDI/695, G/TBT/N/KEN/1955, G/TBT/N/RWA/1318, G/TBT/N/TZA/1467, G/TBT/N/UGA/2285")</f>
        <v xml:space="preserve"> G/TBT/N/BDI/695, G/TBT/N/KEN/1955, G/TBT/N/RWA/1318, G/TBT/N/TZA/1467, G/TBT/N/UGA/2285</v>
      </c>
      <c r="E125" s="8" t="s">
        <v>649</v>
      </c>
      <c r="F125" s="8" t="s">
        <v>650</v>
      </c>
      <c r="H125" s="8" t="s">
        <v>39</v>
      </c>
      <c r="I125" s="8" t="s">
        <v>133</v>
      </c>
      <c r="J125" s="8" t="s">
        <v>631</v>
      </c>
      <c r="K125" s="8" t="s">
        <v>39</v>
      </c>
      <c r="L125" s="8" t="s">
        <v>115</v>
      </c>
      <c r="M125" s="6"/>
      <c r="N125" s="7">
        <v>46061</v>
      </c>
      <c r="O125" s="7" t="s">
        <v>39</v>
      </c>
      <c r="P125" s="7" t="s">
        <v>39</v>
      </c>
      <c r="Q125" s="6" t="s">
        <v>42</v>
      </c>
      <c r="R125" s="8" t="s">
        <v>651</v>
      </c>
      <c r="S125" t="str">
        <f>HYPERLINK("https://docs.wto.org/imrd/directdoc.asp?DDFDocuments/t/G/TBTN25/BDI695.docx", "https://docs.wto.org/imrd/directdoc.asp?DDFDocuments/t/G/TBTN25/BDI695.docx")</f>
        <v>https://docs.wto.org/imrd/directdoc.asp?DDFDocuments/t/G/TBTN25/BDI695.docx</v>
      </c>
      <c r="T125" t="str">
        <f>HYPERLINK("https://docs.wto.org/imrd/directdoc.asp?DDFDocuments/u/G/TBTN25/BDI695.docx", "https://docs.wto.org/imrd/directdoc.asp?DDFDocuments/u/G/TBTN25/BDI695.docx")</f>
        <v>https://docs.wto.org/imrd/directdoc.asp?DDFDocuments/u/G/TBTN25/BDI695.docx</v>
      </c>
      <c r="U125" t="str">
        <f>HYPERLINK("https://docs.wto.org/imrd/directdoc.asp?DDFDocuments/v/G/TBTN25/BDI695.docx", "https://docs.wto.org/imrd/directdoc.asp?DDFDocuments/v/G/TBTN25/BDI695.docx")</f>
        <v>https://docs.wto.org/imrd/directdoc.asp?DDFDocuments/v/G/TBTN25/BDI695.docx</v>
      </c>
      <c r="V125" t="s">
        <v>44</v>
      </c>
      <c r="W125" t="s">
        <v>45</v>
      </c>
      <c r="X125" t="s">
        <v>45</v>
      </c>
      <c r="Y125" t="s">
        <v>45</v>
      </c>
      <c r="Z125" t="s">
        <v>45</v>
      </c>
      <c r="AA125" t="s">
        <v>45</v>
      </c>
      <c r="AB125" t="s">
        <v>45</v>
      </c>
      <c r="AC125" s="2" t="s">
        <v>652</v>
      </c>
      <c r="AD125" t="s">
        <v>39</v>
      </c>
      <c r="AE125" t="s">
        <v>39</v>
      </c>
      <c r="AF125" t="s">
        <v>39</v>
      </c>
      <c r="AG125" t="s">
        <v>39</v>
      </c>
      <c r="AH125" t="s">
        <v>39</v>
      </c>
      <c r="AI125" s="2" t="s">
        <v>39</v>
      </c>
    </row>
    <row r="126" spans="1:35" ht="105" x14ac:dyDescent="0.25">
      <c r="A126" s="8" t="s">
        <v>630</v>
      </c>
      <c r="B126" s="6" t="s">
        <v>417</v>
      </c>
      <c r="C126" s="7">
        <v>46001</v>
      </c>
      <c r="D126" s="9" t="str">
        <f>HYPERLINK("https://www.epingalert.org/en/Search?viewData= G/TBT/N/BDI/694, G/TBT/N/KEN/1954, G/TBT/N/RWA/1317, G/TBT/N/TZA/1466, G/TBT/N/UGA/2284"," G/TBT/N/BDI/694, G/TBT/N/KEN/1954, G/TBT/N/RWA/1317, G/TBT/N/TZA/1466, G/TBT/N/UGA/2284")</f>
        <v xml:space="preserve"> G/TBT/N/BDI/694, G/TBT/N/KEN/1954, G/TBT/N/RWA/1317, G/TBT/N/TZA/1466, G/TBT/N/UGA/2284</v>
      </c>
      <c r="E126" s="8" t="s">
        <v>672</v>
      </c>
      <c r="F126" s="8" t="s">
        <v>673</v>
      </c>
      <c r="H126" s="8" t="s">
        <v>39</v>
      </c>
      <c r="I126" s="8" t="s">
        <v>133</v>
      </c>
      <c r="J126" s="8" t="s">
        <v>631</v>
      </c>
      <c r="K126" s="8" t="s">
        <v>39</v>
      </c>
      <c r="L126" s="8" t="s">
        <v>115</v>
      </c>
      <c r="M126" s="6"/>
      <c r="N126" s="7">
        <v>46061</v>
      </c>
      <c r="O126" s="7" t="s">
        <v>39</v>
      </c>
      <c r="P126" s="7" t="s">
        <v>39</v>
      </c>
      <c r="Q126" s="6" t="s">
        <v>42</v>
      </c>
      <c r="R126" s="8" t="s">
        <v>674</v>
      </c>
      <c r="S126" t="str">
        <f>HYPERLINK("https://docs.wto.org/imrd/directdoc.asp?DDFDocuments/t/G/TBTN25/BDI694.docx", "https://docs.wto.org/imrd/directdoc.asp?DDFDocuments/t/G/TBTN25/BDI694.docx")</f>
        <v>https://docs.wto.org/imrd/directdoc.asp?DDFDocuments/t/G/TBTN25/BDI694.docx</v>
      </c>
      <c r="T126" t="str">
        <f>HYPERLINK("https://docs.wto.org/imrd/directdoc.asp?DDFDocuments/u/G/TBTN25/BDI694.docx", "https://docs.wto.org/imrd/directdoc.asp?DDFDocuments/u/G/TBTN25/BDI694.docx")</f>
        <v>https://docs.wto.org/imrd/directdoc.asp?DDFDocuments/u/G/TBTN25/BDI694.docx</v>
      </c>
      <c r="U126" t="str">
        <f>HYPERLINK("https://docs.wto.org/imrd/directdoc.asp?DDFDocuments/v/G/TBTN25/BDI694.docx", "https://docs.wto.org/imrd/directdoc.asp?DDFDocuments/v/G/TBTN25/BDI694.docx")</f>
        <v>https://docs.wto.org/imrd/directdoc.asp?DDFDocuments/v/G/TBTN25/BDI694.docx</v>
      </c>
      <c r="V126" t="s">
        <v>44</v>
      </c>
      <c r="W126" t="s">
        <v>45</v>
      </c>
      <c r="X126" t="s">
        <v>45</v>
      </c>
      <c r="Y126" t="s">
        <v>45</v>
      </c>
      <c r="Z126" t="s">
        <v>45</v>
      </c>
      <c r="AA126" t="s">
        <v>45</v>
      </c>
      <c r="AB126" t="s">
        <v>45</v>
      </c>
      <c r="AC126" s="2" t="s">
        <v>675</v>
      </c>
      <c r="AD126" t="s">
        <v>39</v>
      </c>
      <c r="AE126" t="s">
        <v>39</v>
      </c>
      <c r="AF126" t="s">
        <v>39</v>
      </c>
      <c r="AG126" t="s">
        <v>39</v>
      </c>
      <c r="AH126" t="s">
        <v>39</v>
      </c>
      <c r="AI126" s="2" t="s">
        <v>39</v>
      </c>
    </row>
    <row r="127" spans="1:35" ht="120" x14ac:dyDescent="0.25">
      <c r="A127" s="8" t="s">
        <v>630</v>
      </c>
      <c r="B127" s="6" t="s">
        <v>460</v>
      </c>
      <c r="C127" s="7">
        <v>46001</v>
      </c>
      <c r="D127" s="9" t="str">
        <f>HYPERLINK("https://www.epingalert.org/en/Search?viewData= G/TBT/N/BDI/696, G/TBT/N/KEN/1956, G/TBT/N/RWA/1319, G/TBT/N/TZA/1468, G/TBT/N/UGA/2286"," G/TBT/N/BDI/696, G/TBT/N/KEN/1956, G/TBT/N/RWA/1319, G/TBT/N/TZA/1468, G/TBT/N/UGA/2286")</f>
        <v xml:space="preserve"> G/TBT/N/BDI/696, G/TBT/N/KEN/1956, G/TBT/N/RWA/1319, G/TBT/N/TZA/1468, G/TBT/N/UGA/2286</v>
      </c>
      <c r="E127" s="8" t="s">
        <v>676</v>
      </c>
      <c r="F127" s="8" t="s">
        <v>677</v>
      </c>
      <c r="H127" s="8" t="s">
        <v>39</v>
      </c>
      <c r="I127" s="8" t="s">
        <v>133</v>
      </c>
      <c r="J127" s="8" t="s">
        <v>631</v>
      </c>
      <c r="K127" s="8" t="s">
        <v>39</v>
      </c>
      <c r="L127" s="8" t="s">
        <v>115</v>
      </c>
      <c r="M127" s="6"/>
      <c r="N127" s="7">
        <v>46061</v>
      </c>
      <c r="O127" s="7" t="s">
        <v>39</v>
      </c>
      <c r="P127" s="7" t="s">
        <v>39</v>
      </c>
      <c r="Q127" s="6" t="s">
        <v>42</v>
      </c>
      <c r="R127" s="8" t="s">
        <v>678</v>
      </c>
      <c r="S127" t="str">
        <f>HYPERLINK("https://docs.wto.org/imrd/directdoc.asp?DDFDocuments/t/G/TBTN25/BDI696.docx", "https://docs.wto.org/imrd/directdoc.asp?DDFDocuments/t/G/TBTN25/BDI696.docx")</f>
        <v>https://docs.wto.org/imrd/directdoc.asp?DDFDocuments/t/G/TBTN25/BDI696.docx</v>
      </c>
      <c r="T127" t="str">
        <f>HYPERLINK("https://docs.wto.org/imrd/directdoc.asp?DDFDocuments/u/G/TBTN25/BDI696.docx", "https://docs.wto.org/imrd/directdoc.asp?DDFDocuments/u/G/TBTN25/BDI696.docx")</f>
        <v>https://docs.wto.org/imrd/directdoc.asp?DDFDocuments/u/G/TBTN25/BDI696.docx</v>
      </c>
      <c r="U127" t="str">
        <f>HYPERLINK("https://docs.wto.org/imrd/directdoc.asp?DDFDocuments/v/G/TBTN25/BDI696.docx", "https://docs.wto.org/imrd/directdoc.asp?DDFDocuments/v/G/TBTN25/BDI696.docx")</f>
        <v>https://docs.wto.org/imrd/directdoc.asp?DDFDocuments/v/G/TBTN25/BDI696.docx</v>
      </c>
      <c r="V127" t="s">
        <v>44</v>
      </c>
      <c r="W127" t="s">
        <v>45</v>
      </c>
      <c r="X127" t="s">
        <v>45</v>
      </c>
      <c r="Y127" t="s">
        <v>45</v>
      </c>
      <c r="Z127" t="s">
        <v>45</v>
      </c>
      <c r="AA127" t="s">
        <v>45</v>
      </c>
      <c r="AB127" t="s">
        <v>45</v>
      </c>
      <c r="AC127" s="2" t="s">
        <v>679</v>
      </c>
      <c r="AD127" t="s">
        <v>39</v>
      </c>
      <c r="AE127" t="s">
        <v>39</v>
      </c>
      <c r="AF127" t="s">
        <v>39</v>
      </c>
      <c r="AG127" t="s">
        <v>39</v>
      </c>
      <c r="AH127" t="s">
        <v>39</v>
      </c>
      <c r="AI127" s="2" t="s">
        <v>39</v>
      </c>
    </row>
    <row r="128" spans="1:35" ht="120" x14ac:dyDescent="0.25">
      <c r="A128" s="8" t="s">
        <v>630</v>
      </c>
      <c r="B128" s="6" t="s">
        <v>606</v>
      </c>
      <c r="C128" s="7">
        <v>46001</v>
      </c>
      <c r="D128" s="9" t="str">
        <f>HYPERLINK("https://www.epingalert.org/en/Search?viewData= G/TBT/N/BDI/696, G/TBT/N/KEN/1956, G/TBT/N/RWA/1319, G/TBT/N/TZA/1468, G/TBT/N/UGA/2286"," G/TBT/N/BDI/696, G/TBT/N/KEN/1956, G/TBT/N/RWA/1319, G/TBT/N/TZA/1468, G/TBT/N/UGA/2286")</f>
        <v xml:space="preserve"> G/TBT/N/BDI/696, G/TBT/N/KEN/1956, G/TBT/N/RWA/1319, G/TBT/N/TZA/1468, G/TBT/N/UGA/2286</v>
      </c>
      <c r="E128" s="8" t="s">
        <v>676</v>
      </c>
      <c r="F128" s="8" t="s">
        <v>677</v>
      </c>
      <c r="H128" s="8" t="s">
        <v>39</v>
      </c>
      <c r="I128" s="8" t="s">
        <v>133</v>
      </c>
      <c r="J128" s="8" t="s">
        <v>631</v>
      </c>
      <c r="K128" s="8" t="s">
        <v>39</v>
      </c>
      <c r="L128" s="8" t="s">
        <v>115</v>
      </c>
      <c r="M128" s="6"/>
      <c r="N128" s="7">
        <v>46061</v>
      </c>
      <c r="O128" s="7" t="s">
        <v>39</v>
      </c>
      <c r="P128" s="7" t="s">
        <v>39</v>
      </c>
      <c r="Q128" s="6" t="s">
        <v>42</v>
      </c>
      <c r="R128" s="8" t="s">
        <v>678</v>
      </c>
      <c r="S128" t="str">
        <f>HYPERLINK("https://docs.wto.org/imrd/directdoc.asp?DDFDocuments/t/G/TBTN25/BDI696.docx", "https://docs.wto.org/imrd/directdoc.asp?DDFDocuments/t/G/TBTN25/BDI696.docx")</f>
        <v>https://docs.wto.org/imrd/directdoc.asp?DDFDocuments/t/G/TBTN25/BDI696.docx</v>
      </c>
      <c r="T128" t="str">
        <f>HYPERLINK("https://docs.wto.org/imrd/directdoc.asp?DDFDocuments/u/G/TBTN25/BDI696.docx", "https://docs.wto.org/imrd/directdoc.asp?DDFDocuments/u/G/TBTN25/BDI696.docx")</f>
        <v>https://docs.wto.org/imrd/directdoc.asp?DDFDocuments/u/G/TBTN25/BDI696.docx</v>
      </c>
      <c r="U128" t="str">
        <f>HYPERLINK("https://docs.wto.org/imrd/directdoc.asp?DDFDocuments/v/G/TBTN25/BDI696.docx", "https://docs.wto.org/imrd/directdoc.asp?DDFDocuments/v/G/TBTN25/BDI696.docx")</f>
        <v>https://docs.wto.org/imrd/directdoc.asp?DDFDocuments/v/G/TBTN25/BDI696.docx</v>
      </c>
      <c r="V128" t="s">
        <v>44</v>
      </c>
      <c r="W128" t="s">
        <v>45</v>
      </c>
      <c r="X128" t="s">
        <v>45</v>
      </c>
      <c r="Y128" t="s">
        <v>45</v>
      </c>
      <c r="Z128" t="s">
        <v>45</v>
      </c>
      <c r="AA128" t="s">
        <v>45</v>
      </c>
      <c r="AB128" t="s">
        <v>45</v>
      </c>
      <c r="AC128" s="2" t="s">
        <v>679</v>
      </c>
      <c r="AD128" t="s">
        <v>39</v>
      </c>
      <c r="AE128" t="s">
        <v>39</v>
      </c>
      <c r="AF128" t="s">
        <v>39</v>
      </c>
      <c r="AG128" t="s">
        <v>39</v>
      </c>
      <c r="AH128" t="s">
        <v>39</v>
      </c>
      <c r="AI128" s="2" t="s">
        <v>39</v>
      </c>
    </row>
    <row r="129" spans="1:35" ht="105" x14ac:dyDescent="0.25">
      <c r="A129" s="8" t="s">
        <v>630</v>
      </c>
      <c r="B129" s="6" t="s">
        <v>606</v>
      </c>
      <c r="C129" s="7">
        <v>46001</v>
      </c>
      <c r="D129" s="9" t="str">
        <f>HYPERLINK("https://www.epingalert.org/en/Search?viewData= G/TBT/N/BDI/693, G/TBT/N/KEN/1953, G/TBT/N/RWA/1316, G/TBT/N/TZA/1465, G/TBT/N/UGA/2283"," G/TBT/N/BDI/693, G/TBT/N/KEN/1953, G/TBT/N/RWA/1316, G/TBT/N/TZA/1465, G/TBT/N/UGA/2283")</f>
        <v xml:space="preserve"> G/TBT/N/BDI/693, G/TBT/N/KEN/1953, G/TBT/N/RWA/1316, G/TBT/N/TZA/1465, G/TBT/N/UGA/2283</v>
      </c>
      <c r="E129" s="8" t="s">
        <v>660</v>
      </c>
      <c r="F129" s="8" t="s">
        <v>661</v>
      </c>
      <c r="H129" s="8" t="s">
        <v>39</v>
      </c>
      <c r="I129" s="8" t="s">
        <v>133</v>
      </c>
      <c r="J129" s="8" t="s">
        <v>631</v>
      </c>
      <c r="K129" s="8" t="s">
        <v>39</v>
      </c>
      <c r="L129" s="8" t="s">
        <v>115</v>
      </c>
      <c r="M129" s="6"/>
      <c r="N129" s="7">
        <v>46061</v>
      </c>
      <c r="O129" s="7" t="s">
        <v>39</v>
      </c>
      <c r="P129" s="7" t="s">
        <v>39</v>
      </c>
      <c r="Q129" s="6" t="s">
        <v>42</v>
      </c>
      <c r="R129" s="8" t="s">
        <v>662</v>
      </c>
      <c r="S129" t="str">
        <f>HYPERLINK("https://docs.wto.org/imrd/directdoc.asp?DDFDocuments/t/G/TBTN25/BDI693.docx", "https://docs.wto.org/imrd/directdoc.asp?DDFDocuments/t/G/TBTN25/BDI693.docx")</f>
        <v>https://docs.wto.org/imrd/directdoc.asp?DDFDocuments/t/G/TBTN25/BDI693.docx</v>
      </c>
      <c r="T129" t="str">
        <f>HYPERLINK("https://docs.wto.org/imrd/directdoc.asp?DDFDocuments/u/G/TBTN25/BDI693.docx", "https://docs.wto.org/imrd/directdoc.asp?DDFDocuments/u/G/TBTN25/BDI693.docx")</f>
        <v>https://docs.wto.org/imrd/directdoc.asp?DDFDocuments/u/G/TBTN25/BDI693.docx</v>
      </c>
      <c r="U129" t="str">
        <f>HYPERLINK("https://docs.wto.org/imrd/directdoc.asp?DDFDocuments/v/G/TBTN25/BDI693.docx", "https://docs.wto.org/imrd/directdoc.asp?DDFDocuments/v/G/TBTN25/BDI693.docx")</f>
        <v>https://docs.wto.org/imrd/directdoc.asp?DDFDocuments/v/G/TBTN25/BDI693.docx</v>
      </c>
      <c r="V129" t="s">
        <v>44</v>
      </c>
      <c r="W129" t="s">
        <v>45</v>
      </c>
      <c r="X129" t="s">
        <v>45</v>
      </c>
      <c r="Y129" t="s">
        <v>45</v>
      </c>
      <c r="Z129" t="s">
        <v>45</v>
      </c>
      <c r="AA129" t="s">
        <v>45</v>
      </c>
      <c r="AB129" t="s">
        <v>45</v>
      </c>
      <c r="AC129" s="2" t="s">
        <v>663</v>
      </c>
      <c r="AD129" t="s">
        <v>39</v>
      </c>
      <c r="AE129" t="s">
        <v>39</v>
      </c>
      <c r="AF129" t="s">
        <v>39</v>
      </c>
      <c r="AG129" t="s">
        <v>39</v>
      </c>
      <c r="AH129" t="s">
        <v>39</v>
      </c>
      <c r="AI129" s="2" t="s">
        <v>39</v>
      </c>
    </row>
    <row r="130" spans="1:35" ht="120" x14ac:dyDescent="0.25">
      <c r="A130" s="8" t="s">
        <v>682</v>
      </c>
      <c r="B130" s="6" t="s">
        <v>70</v>
      </c>
      <c r="C130" s="7">
        <v>46001</v>
      </c>
      <c r="D130" s="9" t="str">
        <f>HYPERLINK("https://www.epingalert.org/en/Search?viewData= G/TBT/N/EU/1175"," G/TBT/N/EU/1175")</f>
        <v xml:space="preserve"> G/TBT/N/EU/1175</v>
      </c>
      <c r="E130" s="8" t="s">
        <v>680</v>
      </c>
      <c r="F130" s="8" t="s">
        <v>681</v>
      </c>
      <c r="H130" s="8" t="s">
        <v>39</v>
      </c>
      <c r="I130" s="8" t="s">
        <v>39</v>
      </c>
      <c r="J130" s="8" t="s">
        <v>623</v>
      </c>
      <c r="K130" s="8" t="s">
        <v>683</v>
      </c>
      <c r="L130" s="8" t="s">
        <v>39</v>
      </c>
      <c r="M130" s="6"/>
      <c r="N130" s="7">
        <v>46061</v>
      </c>
      <c r="O130" s="7" t="s">
        <v>39</v>
      </c>
      <c r="P130" s="7" t="s">
        <v>39</v>
      </c>
      <c r="Q130" s="6" t="s">
        <v>42</v>
      </c>
      <c r="R130" s="8" t="s">
        <v>684</v>
      </c>
      <c r="S130" t="str">
        <f>HYPERLINK("https://docs.wto.org/imrd/directdoc.asp?DDFDocuments/t/G/TBTN25/EU1175.docx", "https://docs.wto.org/imrd/directdoc.asp?DDFDocuments/t/G/TBTN25/EU1175.docx")</f>
        <v>https://docs.wto.org/imrd/directdoc.asp?DDFDocuments/t/G/TBTN25/EU1175.docx</v>
      </c>
      <c r="T130" t="str">
        <f>HYPERLINK("https://docs.wto.org/imrd/directdoc.asp?DDFDocuments/u/G/TBTN25/EU1175.docx", "https://docs.wto.org/imrd/directdoc.asp?DDFDocuments/u/G/TBTN25/EU1175.docx")</f>
        <v>https://docs.wto.org/imrd/directdoc.asp?DDFDocuments/u/G/TBTN25/EU1175.docx</v>
      </c>
      <c r="U130" t="str">
        <f>HYPERLINK("https://docs.wto.org/imrd/directdoc.asp?DDFDocuments/v/G/TBTN25/EU1175.docx", "https://docs.wto.org/imrd/directdoc.asp?DDFDocuments/v/G/TBTN25/EU1175.docx")</f>
        <v>https://docs.wto.org/imrd/directdoc.asp?DDFDocuments/v/G/TBTN25/EU1175.docx</v>
      </c>
      <c r="V130" t="s">
        <v>44</v>
      </c>
      <c r="W130" t="s">
        <v>45</v>
      </c>
      <c r="X130" t="s">
        <v>45</v>
      </c>
      <c r="Y130" t="s">
        <v>45</v>
      </c>
      <c r="Z130" t="s">
        <v>45</v>
      </c>
      <c r="AA130" t="s">
        <v>45</v>
      </c>
      <c r="AB130" t="s">
        <v>45</v>
      </c>
      <c r="AC130" s="2" t="s">
        <v>685</v>
      </c>
      <c r="AD130" t="s">
        <v>39</v>
      </c>
      <c r="AE130" t="s">
        <v>39</v>
      </c>
      <c r="AF130" t="s">
        <v>39</v>
      </c>
      <c r="AG130" t="s">
        <v>39</v>
      </c>
      <c r="AH130" t="s">
        <v>39</v>
      </c>
      <c r="AI130" s="2" t="s">
        <v>39</v>
      </c>
    </row>
    <row r="131" spans="1:35" ht="240" x14ac:dyDescent="0.25">
      <c r="A131" s="8" t="s">
        <v>688</v>
      </c>
      <c r="B131" s="6" t="s">
        <v>70</v>
      </c>
      <c r="C131" s="7">
        <v>46001</v>
      </c>
      <c r="D131" s="9" t="str">
        <f>HYPERLINK("https://www.epingalert.org/en/Search?viewData= G/TBT/N/EU/1176"," G/TBT/N/EU/1176")</f>
        <v xml:space="preserve"> G/TBT/N/EU/1176</v>
      </c>
      <c r="E131" s="8" t="s">
        <v>686</v>
      </c>
      <c r="F131" s="8" t="s">
        <v>687</v>
      </c>
      <c r="H131" s="8" t="s">
        <v>39</v>
      </c>
      <c r="I131" s="8" t="s">
        <v>39</v>
      </c>
      <c r="J131" s="8" t="s">
        <v>689</v>
      </c>
      <c r="K131" s="8" t="s">
        <v>690</v>
      </c>
      <c r="L131" s="8" t="s">
        <v>39</v>
      </c>
      <c r="M131" s="6"/>
      <c r="N131" s="7">
        <v>46061</v>
      </c>
      <c r="O131" s="7" t="s">
        <v>39</v>
      </c>
      <c r="P131" s="7" t="s">
        <v>39</v>
      </c>
      <c r="Q131" s="6" t="s">
        <v>42</v>
      </c>
      <c r="R131" s="8" t="s">
        <v>691</v>
      </c>
      <c r="S131" t="str">
        <f>HYPERLINK("https://docs.wto.org/imrd/directdoc.asp?DDFDocuments/t/G/TBTN25/EU1176.docx", "https://docs.wto.org/imrd/directdoc.asp?DDFDocuments/t/G/TBTN25/EU1176.docx")</f>
        <v>https://docs.wto.org/imrd/directdoc.asp?DDFDocuments/t/G/TBTN25/EU1176.docx</v>
      </c>
      <c r="T131" t="str">
        <f>HYPERLINK("https://docs.wto.org/imrd/directdoc.asp?DDFDocuments/u/G/TBTN25/EU1176.docx", "https://docs.wto.org/imrd/directdoc.asp?DDFDocuments/u/G/TBTN25/EU1176.docx")</f>
        <v>https://docs.wto.org/imrd/directdoc.asp?DDFDocuments/u/G/TBTN25/EU1176.docx</v>
      </c>
      <c r="U131" t="str">
        <f>HYPERLINK("https://docs.wto.org/imrd/directdoc.asp?DDFDocuments/v/G/TBTN25/EU1176.docx", "https://docs.wto.org/imrd/directdoc.asp?DDFDocuments/v/G/TBTN25/EU1176.docx")</f>
        <v>https://docs.wto.org/imrd/directdoc.asp?DDFDocuments/v/G/TBTN25/EU1176.docx</v>
      </c>
      <c r="V131" t="s">
        <v>44</v>
      </c>
      <c r="W131" t="s">
        <v>45</v>
      </c>
      <c r="X131" t="s">
        <v>45</v>
      </c>
      <c r="Y131" t="s">
        <v>45</v>
      </c>
      <c r="Z131" t="s">
        <v>45</v>
      </c>
      <c r="AA131" t="s">
        <v>45</v>
      </c>
      <c r="AB131" t="s">
        <v>45</v>
      </c>
      <c r="AC131" s="2" t="s">
        <v>692</v>
      </c>
      <c r="AD131" t="s">
        <v>39</v>
      </c>
      <c r="AE131" t="s">
        <v>39</v>
      </c>
      <c r="AF131" t="s">
        <v>39</v>
      </c>
      <c r="AG131" t="s">
        <v>39</v>
      </c>
      <c r="AH131" t="s">
        <v>39</v>
      </c>
      <c r="AI131" s="2" t="s">
        <v>39</v>
      </c>
    </row>
    <row r="132" spans="1:35" ht="105" x14ac:dyDescent="0.25">
      <c r="A132" s="8" t="s">
        <v>630</v>
      </c>
      <c r="B132" s="6" t="s">
        <v>627</v>
      </c>
      <c r="C132" s="7">
        <v>46001</v>
      </c>
      <c r="D132" s="9" t="str">
        <f>HYPERLINK("https://www.epingalert.org/en/Search?viewData= G/TBT/N/BDI/694, G/TBT/N/KEN/1954, G/TBT/N/RWA/1317, G/TBT/N/TZA/1466, G/TBT/N/UGA/2284"," G/TBT/N/BDI/694, G/TBT/N/KEN/1954, G/TBT/N/RWA/1317, G/TBT/N/TZA/1466, G/TBT/N/UGA/2284")</f>
        <v xml:space="preserve"> G/TBT/N/BDI/694, G/TBT/N/KEN/1954, G/TBT/N/RWA/1317, G/TBT/N/TZA/1466, G/TBT/N/UGA/2284</v>
      </c>
      <c r="E132" s="8" t="s">
        <v>672</v>
      </c>
      <c r="F132" s="8" t="s">
        <v>673</v>
      </c>
      <c r="H132" s="8" t="s">
        <v>39</v>
      </c>
      <c r="I132" s="8" t="s">
        <v>133</v>
      </c>
      <c r="J132" s="8" t="s">
        <v>631</v>
      </c>
      <c r="K132" s="8" t="s">
        <v>39</v>
      </c>
      <c r="L132" s="8" t="s">
        <v>115</v>
      </c>
      <c r="M132" s="6"/>
      <c r="N132" s="7">
        <v>46061</v>
      </c>
      <c r="O132" s="7" t="s">
        <v>39</v>
      </c>
      <c r="P132" s="7" t="s">
        <v>39</v>
      </c>
      <c r="Q132" s="6" t="s">
        <v>42</v>
      </c>
      <c r="R132" s="8" t="s">
        <v>674</v>
      </c>
      <c r="S132" t="str">
        <f>HYPERLINK("https://docs.wto.org/imrd/directdoc.asp?DDFDocuments/t/G/TBTN25/BDI694.docx", "https://docs.wto.org/imrd/directdoc.asp?DDFDocuments/t/G/TBTN25/BDI694.docx")</f>
        <v>https://docs.wto.org/imrd/directdoc.asp?DDFDocuments/t/G/TBTN25/BDI694.docx</v>
      </c>
      <c r="T132" t="str">
        <f>HYPERLINK("https://docs.wto.org/imrd/directdoc.asp?DDFDocuments/u/G/TBTN25/BDI694.docx", "https://docs.wto.org/imrd/directdoc.asp?DDFDocuments/u/G/TBTN25/BDI694.docx")</f>
        <v>https://docs.wto.org/imrd/directdoc.asp?DDFDocuments/u/G/TBTN25/BDI694.docx</v>
      </c>
      <c r="U132" t="str">
        <f>HYPERLINK("https://docs.wto.org/imrd/directdoc.asp?DDFDocuments/v/G/TBTN25/BDI694.docx", "https://docs.wto.org/imrd/directdoc.asp?DDFDocuments/v/G/TBTN25/BDI694.docx")</f>
        <v>https://docs.wto.org/imrd/directdoc.asp?DDFDocuments/v/G/TBTN25/BDI694.docx</v>
      </c>
      <c r="V132" t="s">
        <v>44</v>
      </c>
      <c r="W132" t="s">
        <v>45</v>
      </c>
      <c r="X132" t="s">
        <v>45</v>
      </c>
      <c r="Y132" t="s">
        <v>45</v>
      </c>
      <c r="Z132" t="s">
        <v>45</v>
      </c>
      <c r="AA132" t="s">
        <v>45</v>
      </c>
      <c r="AB132" t="s">
        <v>45</v>
      </c>
      <c r="AC132" s="2" t="s">
        <v>675</v>
      </c>
      <c r="AD132" t="s">
        <v>39</v>
      </c>
      <c r="AE132" t="s">
        <v>39</v>
      </c>
      <c r="AF132" t="s">
        <v>39</v>
      </c>
      <c r="AG132" t="s">
        <v>39</v>
      </c>
      <c r="AH132" t="s">
        <v>39</v>
      </c>
      <c r="AI132" s="2" t="s">
        <v>39</v>
      </c>
    </row>
    <row r="133" spans="1:35" ht="60" x14ac:dyDescent="0.25">
      <c r="A133" s="8" t="s">
        <v>630</v>
      </c>
      <c r="B133" s="6" t="s">
        <v>417</v>
      </c>
      <c r="C133" s="7">
        <v>46001</v>
      </c>
      <c r="D133" s="9" t="str">
        <f>HYPERLINK("https://www.epingalert.org/en/Search?viewData= G/TBT/N/BDI/695, G/TBT/N/KEN/1955, G/TBT/N/RWA/1318, G/TBT/N/TZA/1467, G/TBT/N/UGA/2285"," G/TBT/N/BDI/695, G/TBT/N/KEN/1955, G/TBT/N/RWA/1318, G/TBT/N/TZA/1467, G/TBT/N/UGA/2285")</f>
        <v xml:space="preserve"> G/TBT/N/BDI/695, G/TBT/N/KEN/1955, G/TBT/N/RWA/1318, G/TBT/N/TZA/1467, G/TBT/N/UGA/2285</v>
      </c>
      <c r="E133" s="8" t="s">
        <v>649</v>
      </c>
      <c r="F133" s="8" t="s">
        <v>650</v>
      </c>
      <c r="H133" s="8" t="s">
        <v>39</v>
      </c>
      <c r="I133" s="8" t="s">
        <v>133</v>
      </c>
      <c r="J133" s="8" t="s">
        <v>631</v>
      </c>
      <c r="K133" s="8" t="s">
        <v>39</v>
      </c>
      <c r="L133" s="8" t="s">
        <v>115</v>
      </c>
      <c r="M133" s="6"/>
      <c r="N133" s="7">
        <v>46061</v>
      </c>
      <c r="O133" s="7" t="s">
        <v>39</v>
      </c>
      <c r="P133" s="7" t="s">
        <v>39</v>
      </c>
      <c r="Q133" s="6" t="s">
        <v>42</v>
      </c>
      <c r="R133" s="8" t="s">
        <v>651</v>
      </c>
      <c r="S133" t="str">
        <f>HYPERLINK("https://docs.wto.org/imrd/directdoc.asp?DDFDocuments/t/G/TBTN25/BDI695.docx", "https://docs.wto.org/imrd/directdoc.asp?DDFDocuments/t/G/TBTN25/BDI695.docx")</f>
        <v>https://docs.wto.org/imrd/directdoc.asp?DDFDocuments/t/G/TBTN25/BDI695.docx</v>
      </c>
      <c r="T133" t="str">
        <f>HYPERLINK("https://docs.wto.org/imrd/directdoc.asp?DDFDocuments/u/G/TBTN25/BDI695.docx", "https://docs.wto.org/imrd/directdoc.asp?DDFDocuments/u/G/TBTN25/BDI695.docx")</f>
        <v>https://docs.wto.org/imrd/directdoc.asp?DDFDocuments/u/G/TBTN25/BDI695.docx</v>
      </c>
      <c r="U133" t="str">
        <f>HYPERLINK("https://docs.wto.org/imrd/directdoc.asp?DDFDocuments/v/G/TBTN25/BDI695.docx", "https://docs.wto.org/imrd/directdoc.asp?DDFDocuments/v/G/TBTN25/BDI695.docx")</f>
        <v>https://docs.wto.org/imrd/directdoc.asp?DDFDocuments/v/G/TBTN25/BDI695.docx</v>
      </c>
      <c r="V133" t="s">
        <v>44</v>
      </c>
      <c r="W133" t="s">
        <v>45</v>
      </c>
      <c r="X133" t="s">
        <v>45</v>
      </c>
      <c r="Y133" t="s">
        <v>45</v>
      </c>
      <c r="Z133" t="s">
        <v>45</v>
      </c>
      <c r="AA133" t="s">
        <v>45</v>
      </c>
      <c r="AB133" t="s">
        <v>45</v>
      </c>
      <c r="AC133" s="2" t="s">
        <v>652</v>
      </c>
      <c r="AD133" t="s">
        <v>39</v>
      </c>
      <c r="AE133" t="s">
        <v>39</v>
      </c>
      <c r="AF133" t="s">
        <v>39</v>
      </c>
      <c r="AG133" t="s">
        <v>39</v>
      </c>
      <c r="AH133" t="s">
        <v>39</v>
      </c>
      <c r="AI133" s="2" t="s">
        <v>39</v>
      </c>
    </row>
    <row r="134" spans="1:35" ht="105" x14ac:dyDescent="0.25">
      <c r="A134" s="8" t="s">
        <v>630</v>
      </c>
      <c r="B134" s="6" t="s">
        <v>210</v>
      </c>
      <c r="C134" s="7">
        <v>46001</v>
      </c>
      <c r="D134" s="9" t="str">
        <f>HYPERLINK("https://www.epingalert.org/en/Search?viewData= G/TBT/N/BDI/694, G/TBT/N/KEN/1954, G/TBT/N/RWA/1317, G/TBT/N/TZA/1466, G/TBT/N/UGA/2284"," G/TBT/N/BDI/694, G/TBT/N/KEN/1954, G/TBT/N/RWA/1317, G/TBT/N/TZA/1466, G/TBT/N/UGA/2284")</f>
        <v xml:space="preserve"> G/TBT/N/BDI/694, G/TBT/N/KEN/1954, G/TBT/N/RWA/1317, G/TBT/N/TZA/1466, G/TBT/N/UGA/2284</v>
      </c>
      <c r="E134" s="8" t="s">
        <v>672</v>
      </c>
      <c r="F134" s="8" t="s">
        <v>673</v>
      </c>
      <c r="H134" s="8" t="s">
        <v>39</v>
      </c>
      <c r="I134" s="8" t="s">
        <v>133</v>
      </c>
      <c r="J134" s="8" t="s">
        <v>631</v>
      </c>
      <c r="K134" s="8" t="s">
        <v>39</v>
      </c>
      <c r="L134" s="8" t="s">
        <v>115</v>
      </c>
      <c r="M134" s="6"/>
      <c r="N134" s="7">
        <v>46061</v>
      </c>
      <c r="O134" s="7" t="s">
        <v>39</v>
      </c>
      <c r="P134" s="7" t="s">
        <v>39</v>
      </c>
      <c r="Q134" s="6" t="s">
        <v>42</v>
      </c>
      <c r="R134" s="8" t="s">
        <v>674</v>
      </c>
      <c r="S134" t="str">
        <f>HYPERLINK("https://docs.wto.org/imrd/directdoc.asp?DDFDocuments/t/G/TBTN25/BDI694.docx", "https://docs.wto.org/imrd/directdoc.asp?DDFDocuments/t/G/TBTN25/BDI694.docx")</f>
        <v>https://docs.wto.org/imrd/directdoc.asp?DDFDocuments/t/G/TBTN25/BDI694.docx</v>
      </c>
      <c r="T134" t="str">
        <f>HYPERLINK("https://docs.wto.org/imrd/directdoc.asp?DDFDocuments/u/G/TBTN25/BDI694.docx", "https://docs.wto.org/imrd/directdoc.asp?DDFDocuments/u/G/TBTN25/BDI694.docx")</f>
        <v>https://docs.wto.org/imrd/directdoc.asp?DDFDocuments/u/G/TBTN25/BDI694.docx</v>
      </c>
      <c r="U134" t="str">
        <f>HYPERLINK("https://docs.wto.org/imrd/directdoc.asp?DDFDocuments/v/G/TBTN25/BDI694.docx", "https://docs.wto.org/imrd/directdoc.asp?DDFDocuments/v/G/TBTN25/BDI694.docx")</f>
        <v>https://docs.wto.org/imrd/directdoc.asp?DDFDocuments/v/G/TBTN25/BDI694.docx</v>
      </c>
      <c r="V134" t="s">
        <v>44</v>
      </c>
      <c r="W134" t="s">
        <v>45</v>
      </c>
      <c r="X134" t="s">
        <v>45</v>
      </c>
      <c r="Y134" t="s">
        <v>45</v>
      </c>
      <c r="Z134" t="s">
        <v>45</v>
      </c>
      <c r="AA134" t="s">
        <v>45</v>
      </c>
      <c r="AB134" t="s">
        <v>45</v>
      </c>
      <c r="AC134" s="2" t="s">
        <v>675</v>
      </c>
      <c r="AD134" t="s">
        <v>39</v>
      </c>
      <c r="AE134" t="s">
        <v>39</v>
      </c>
      <c r="AF134" t="s">
        <v>39</v>
      </c>
      <c r="AG134" t="s">
        <v>39</v>
      </c>
      <c r="AH134" t="s">
        <v>39</v>
      </c>
      <c r="AI134" s="2" t="s">
        <v>39</v>
      </c>
    </row>
    <row r="135" spans="1:35" ht="105" x14ac:dyDescent="0.25">
      <c r="A135" s="8" t="s">
        <v>630</v>
      </c>
      <c r="B135" s="6" t="s">
        <v>460</v>
      </c>
      <c r="C135" s="7">
        <v>46001</v>
      </c>
      <c r="D135" s="9" t="str">
        <f>HYPERLINK("https://www.epingalert.org/en/Search?viewData= G/TBT/N/BDI/693, G/TBT/N/KEN/1953, G/TBT/N/RWA/1316, G/TBT/N/TZA/1465, G/TBT/N/UGA/2283"," G/TBT/N/BDI/693, G/TBT/N/KEN/1953, G/TBT/N/RWA/1316, G/TBT/N/TZA/1465, G/TBT/N/UGA/2283")</f>
        <v xml:space="preserve"> G/TBT/N/BDI/693, G/TBT/N/KEN/1953, G/TBT/N/RWA/1316, G/TBT/N/TZA/1465, G/TBT/N/UGA/2283</v>
      </c>
      <c r="E135" s="8" t="s">
        <v>660</v>
      </c>
      <c r="F135" s="8" t="s">
        <v>661</v>
      </c>
      <c r="H135" s="8" t="s">
        <v>39</v>
      </c>
      <c r="I135" s="8" t="s">
        <v>133</v>
      </c>
      <c r="J135" s="8" t="s">
        <v>631</v>
      </c>
      <c r="K135" s="8" t="s">
        <v>39</v>
      </c>
      <c r="L135" s="8" t="s">
        <v>115</v>
      </c>
      <c r="M135" s="6"/>
      <c r="N135" s="7">
        <v>46061</v>
      </c>
      <c r="O135" s="7" t="s">
        <v>39</v>
      </c>
      <c r="P135" s="7" t="s">
        <v>39</v>
      </c>
      <c r="Q135" s="6" t="s">
        <v>42</v>
      </c>
      <c r="R135" s="8" t="s">
        <v>662</v>
      </c>
      <c r="S135" t="str">
        <f>HYPERLINK("https://docs.wto.org/imrd/directdoc.asp?DDFDocuments/t/G/TBTN25/BDI693.docx", "https://docs.wto.org/imrd/directdoc.asp?DDFDocuments/t/G/TBTN25/BDI693.docx")</f>
        <v>https://docs.wto.org/imrd/directdoc.asp?DDFDocuments/t/G/TBTN25/BDI693.docx</v>
      </c>
      <c r="T135" t="str">
        <f>HYPERLINK("https://docs.wto.org/imrd/directdoc.asp?DDFDocuments/u/G/TBTN25/BDI693.docx", "https://docs.wto.org/imrd/directdoc.asp?DDFDocuments/u/G/TBTN25/BDI693.docx")</f>
        <v>https://docs.wto.org/imrd/directdoc.asp?DDFDocuments/u/G/TBTN25/BDI693.docx</v>
      </c>
      <c r="U135" t="str">
        <f>HYPERLINK("https://docs.wto.org/imrd/directdoc.asp?DDFDocuments/v/G/TBTN25/BDI693.docx", "https://docs.wto.org/imrd/directdoc.asp?DDFDocuments/v/G/TBTN25/BDI693.docx")</f>
        <v>https://docs.wto.org/imrd/directdoc.asp?DDFDocuments/v/G/TBTN25/BDI693.docx</v>
      </c>
      <c r="V135" t="s">
        <v>44</v>
      </c>
      <c r="W135" t="s">
        <v>45</v>
      </c>
      <c r="X135" t="s">
        <v>45</v>
      </c>
      <c r="Y135" t="s">
        <v>45</v>
      </c>
      <c r="Z135" t="s">
        <v>45</v>
      </c>
      <c r="AA135" t="s">
        <v>45</v>
      </c>
      <c r="AB135" t="s">
        <v>45</v>
      </c>
      <c r="AC135" s="2" t="s">
        <v>663</v>
      </c>
      <c r="AD135" t="s">
        <v>39</v>
      </c>
      <c r="AE135" t="s">
        <v>39</v>
      </c>
      <c r="AF135" t="s">
        <v>39</v>
      </c>
      <c r="AG135" t="s">
        <v>39</v>
      </c>
      <c r="AH135" t="s">
        <v>39</v>
      </c>
      <c r="AI135" s="2" t="s">
        <v>39</v>
      </c>
    </row>
    <row r="136" spans="1:35" ht="120" x14ac:dyDescent="0.25">
      <c r="A136" s="8" t="s">
        <v>630</v>
      </c>
      <c r="B136" s="6" t="s">
        <v>627</v>
      </c>
      <c r="C136" s="7">
        <v>46001</v>
      </c>
      <c r="D136" s="9" t="str">
        <f>HYPERLINK("https://www.epingalert.org/en/Search?viewData= G/TBT/N/BDI/696, G/TBT/N/KEN/1956, G/TBT/N/RWA/1319, G/TBT/N/TZA/1468, G/TBT/N/UGA/2286"," G/TBT/N/BDI/696, G/TBT/N/KEN/1956, G/TBT/N/RWA/1319, G/TBT/N/TZA/1468, G/TBT/N/UGA/2286")</f>
        <v xml:space="preserve"> G/TBT/N/BDI/696, G/TBT/N/KEN/1956, G/TBT/N/RWA/1319, G/TBT/N/TZA/1468, G/TBT/N/UGA/2286</v>
      </c>
      <c r="E136" s="8" t="s">
        <v>676</v>
      </c>
      <c r="F136" s="8" t="s">
        <v>677</v>
      </c>
      <c r="H136" s="8" t="s">
        <v>39</v>
      </c>
      <c r="I136" s="8" t="s">
        <v>133</v>
      </c>
      <c r="J136" s="8" t="s">
        <v>631</v>
      </c>
      <c r="K136" s="8" t="s">
        <v>39</v>
      </c>
      <c r="L136" s="8" t="s">
        <v>115</v>
      </c>
      <c r="M136" s="6"/>
      <c r="N136" s="7">
        <v>46061</v>
      </c>
      <c r="O136" s="7" t="s">
        <v>39</v>
      </c>
      <c r="P136" s="7" t="s">
        <v>39</v>
      </c>
      <c r="Q136" s="6" t="s">
        <v>42</v>
      </c>
      <c r="R136" s="8" t="s">
        <v>678</v>
      </c>
      <c r="S136" t="str">
        <f>HYPERLINK("https://docs.wto.org/imrd/directdoc.asp?DDFDocuments/t/G/TBTN25/BDI696.docx", "https://docs.wto.org/imrd/directdoc.asp?DDFDocuments/t/G/TBTN25/BDI696.docx")</f>
        <v>https://docs.wto.org/imrd/directdoc.asp?DDFDocuments/t/G/TBTN25/BDI696.docx</v>
      </c>
      <c r="T136" t="str">
        <f>HYPERLINK("https://docs.wto.org/imrd/directdoc.asp?DDFDocuments/u/G/TBTN25/BDI696.docx", "https://docs.wto.org/imrd/directdoc.asp?DDFDocuments/u/G/TBTN25/BDI696.docx")</f>
        <v>https://docs.wto.org/imrd/directdoc.asp?DDFDocuments/u/G/TBTN25/BDI696.docx</v>
      </c>
      <c r="U136" t="str">
        <f>HYPERLINK("https://docs.wto.org/imrd/directdoc.asp?DDFDocuments/v/G/TBTN25/BDI696.docx", "https://docs.wto.org/imrd/directdoc.asp?DDFDocuments/v/G/TBTN25/BDI696.docx")</f>
        <v>https://docs.wto.org/imrd/directdoc.asp?DDFDocuments/v/G/TBTN25/BDI696.docx</v>
      </c>
      <c r="V136" t="s">
        <v>44</v>
      </c>
      <c r="W136" t="s">
        <v>45</v>
      </c>
      <c r="X136" t="s">
        <v>45</v>
      </c>
      <c r="Y136" t="s">
        <v>45</v>
      </c>
      <c r="Z136" t="s">
        <v>45</v>
      </c>
      <c r="AA136" t="s">
        <v>45</v>
      </c>
      <c r="AB136" t="s">
        <v>45</v>
      </c>
      <c r="AC136" s="2" t="s">
        <v>679</v>
      </c>
      <c r="AD136" t="s">
        <v>39</v>
      </c>
      <c r="AE136" t="s">
        <v>39</v>
      </c>
      <c r="AF136" t="s">
        <v>39</v>
      </c>
      <c r="AG136" t="s">
        <v>39</v>
      </c>
      <c r="AH136" t="s">
        <v>39</v>
      </c>
      <c r="AI136" s="2" t="s">
        <v>39</v>
      </c>
    </row>
    <row r="137" spans="1:35" ht="105" x14ac:dyDescent="0.25">
      <c r="A137" s="8" t="s">
        <v>630</v>
      </c>
      <c r="B137" s="6" t="s">
        <v>606</v>
      </c>
      <c r="C137" s="7">
        <v>46001</v>
      </c>
      <c r="D137" s="9" t="str">
        <f>HYPERLINK("https://www.epingalert.org/en/Search?viewData= G/TBT/N/BDI/694, G/TBT/N/KEN/1954, G/TBT/N/RWA/1317, G/TBT/N/TZA/1466, G/TBT/N/UGA/2284"," G/TBT/N/BDI/694, G/TBT/N/KEN/1954, G/TBT/N/RWA/1317, G/TBT/N/TZA/1466, G/TBT/N/UGA/2284")</f>
        <v xml:space="preserve"> G/TBT/N/BDI/694, G/TBT/N/KEN/1954, G/TBT/N/RWA/1317, G/TBT/N/TZA/1466, G/TBT/N/UGA/2284</v>
      </c>
      <c r="E137" s="8" t="s">
        <v>672</v>
      </c>
      <c r="F137" s="8" t="s">
        <v>673</v>
      </c>
      <c r="H137" s="8" t="s">
        <v>39</v>
      </c>
      <c r="I137" s="8" t="s">
        <v>133</v>
      </c>
      <c r="J137" s="8" t="s">
        <v>631</v>
      </c>
      <c r="K137" s="8" t="s">
        <v>39</v>
      </c>
      <c r="L137" s="8" t="s">
        <v>115</v>
      </c>
      <c r="M137" s="6"/>
      <c r="N137" s="7">
        <v>46061</v>
      </c>
      <c r="O137" s="7" t="s">
        <v>39</v>
      </c>
      <c r="P137" s="7" t="s">
        <v>39</v>
      </c>
      <c r="Q137" s="6" t="s">
        <v>42</v>
      </c>
      <c r="R137" s="8" t="s">
        <v>674</v>
      </c>
      <c r="S137" t="str">
        <f>HYPERLINK("https://docs.wto.org/imrd/directdoc.asp?DDFDocuments/t/G/TBTN25/BDI694.docx", "https://docs.wto.org/imrd/directdoc.asp?DDFDocuments/t/G/TBTN25/BDI694.docx")</f>
        <v>https://docs.wto.org/imrd/directdoc.asp?DDFDocuments/t/G/TBTN25/BDI694.docx</v>
      </c>
      <c r="T137" t="str">
        <f>HYPERLINK("https://docs.wto.org/imrd/directdoc.asp?DDFDocuments/u/G/TBTN25/BDI694.docx", "https://docs.wto.org/imrd/directdoc.asp?DDFDocuments/u/G/TBTN25/BDI694.docx")</f>
        <v>https://docs.wto.org/imrd/directdoc.asp?DDFDocuments/u/G/TBTN25/BDI694.docx</v>
      </c>
      <c r="U137" t="str">
        <f>HYPERLINK("https://docs.wto.org/imrd/directdoc.asp?DDFDocuments/v/G/TBTN25/BDI694.docx", "https://docs.wto.org/imrd/directdoc.asp?DDFDocuments/v/G/TBTN25/BDI694.docx")</f>
        <v>https://docs.wto.org/imrd/directdoc.asp?DDFDocuments/v/G/TBTN25/BDI694.docx</v>
      </c>
      <c r="V137" t="s">
        <v>44</v>
      </c>
      <c r="W137" t="s">
        <v>45</v>
      </c>
      <c r="X137" t="s">
        <v>45</v>
      </c>
      <c r="Y137" t="s">
        <v>45</v>
      </c>
      <c r="Z137" t="s">
        <v>45</v>
      </c>
      <c r="AA137" t="s">
        <v>45</v>
      </c>
      <c r="AB137" t="s">
        <v>45</v>
      </c>
      <c r="AC137" s="2" t="s">
        <v>675</v>
      </c>
      <c r="AD137" t="s">
        <v>39</v>
      </c>
      <c r="AE137" t="s">
        <v>39</v>
      </c>
      <c r="AF137" t="s">
        <v>39</v>
      </c>
      <c r="AG137" t="s">
        <v>39</v>
      </c>
      <c r="AH137" t="s">
        <v>39</v>
      </c>
      <c r="AI137" s="2" t="s">
        <v>39</v>
      </c>
    </row>
    <row r="138" spans="1:35" ht="60" x14ac:dyDescent="0.25">
      <c r="A138" s="8" t="s">
        <v>630</v>
      </c>
      <c r="B138" s="6" t="s">
        <v>210</v>
      </c>
      <c r="C138" s="7">
        <v>46001</v>
      </c>
      <c r="D138" s="9" t="str">
        <f>HYPERLINK("https://www.epingalert.org/en/Search?viewData= G/TBT/N/BDI/692, G/TBT/N/KEN/1952, G/TBT/N/RWA/1315, G/TBT/N/TZA/1464, G/TBT/N/UGA/2282"," G/TBT/N/BDI/692, G/TBT/N/KEN/1952, G/TBT/N/RWA/1315, G/TBT/N/TZA/1464, G/TBT/N/UGA/2282")</f>
        <v xml:space="preserve"> G/TBT/N/BDI/692, G/TBT/N/KEN/1952, G/TBT/N/RWA/1315, G/TBT/N/TZA/1464, G/TBT/N/UGA/2282</v>
      </c>
      <c r="E138" s="8" t="s">
        <v>664</v>
      </c>
      <c r="F138" s="8" t="s">
        <v>665</v>
      </c>
      <c r="H138" s="8" t="s">
        <v>39</v>
      </c>
      <c r="I138" s="8" t="s">
        <v>133</v>
      </c>
      <c r="J138" s="8" t="s">
        <v>631</v>
      </c>
      <c r="K138" s="8" t="s">
        <v>39</v>
      </c>
      <c r="L138" s="8" t="s">
        <v>115</v>
      </c>
      <c r="M138" s="6"/>
      <c r="N138" s="7">
        <v>46061</v>
      </c>
      <c r="O138" s="7" t="s">
        <v>39</v>
      </c>
      <c r="P138" s="7" t="s">
        <v>39</v>
      </c>
      <c r="Q138" s="6" t="s">
        <v>42</v>
      </c>
      <c r="R138" s="8" t="s">
        <v>666</v>
      </c>
      <c r="S138" t="str">
        <f>HYPERLINK("https://docs.wto.org/imrd/directdoc.asp?DDFDocuments/t/G/TBTN25/BDI692.docx", "https://docs.wto.org/imrd/directdoc.asp?DDFDocuments/t/G/TBTN25/BDI692.docx")</f>
        <v>https://docs.wto.org/imrd/directdoc.asp?DDFDocuments/t/G/TBTN25/BDI692.docx</v>
      </c>
      <c r="T138" t="str">
        <f>HYPERLINK("https://docs.wto.org/imrd/directdoc.asp?DDFDocuments/u/G/TBTN25/BDI692.docx", "https://docs.wto.org/imrd/directdoc.asp?DDFDocuments/u/G/TBTN25/BDI692.docx")</f>
        <v>https://docs.wto.org/imrd/directdoc.asp?DDFDocuments/u/G/TBTN25/BDI692.docx</v>
      </c>
      <c r="U138" t="str">
        <f>HYPERLINK("https://docs.wto.org/imrd/directdoc.asp?DDFDocuments/v/G/TBTN25/BDI692.docx", "https://docs.wto.org/imrd/directdoc.asp?DDFDocuments/v/G/TBTN25/BDI692.docx")</f>
        <v>https://docs.wto.org/imrd/directdoc.asp?DDFDocuments/v/G/TBTN25/BDI692.docx</v>
      </c>
      <c r="V138" t="s">
        <v>44</v>
      </c>
      <c r="W138" t="s">
        <v>45</v>
      </c>
      <c r="X138" t="s">
        <v>45</v>
      </c>
      <c r="Y138" t="s">
        <v>45</v>
      </c>
      <c r="Z138" t="s">
        <v>45</v>
      </c>
      <c r="AA138" t="s">
        <v>45</v>
      </c>
      <c r="AB138" t="s">
        <v>45</v>
      </c>
      <c r="AC138" s="2" t="s">
        <v>667</v>
      </c>
      <c r="AD138" t="s">
        <v>39</v>
      </c>
      <c r="AE138" t="s">
        <v>39</v>
      </c>
      <c r="AF138" t="s">
        <v>39</v>
      </c>
      <c r="AG138" t="s">
        <v>39</v>
      </c>
      <c r="AH138" t="s">
        <v>39</v>
      </c>
      <c r="AI138" s="2" t="s">
        <v>39</v>
      </c>
    </row>
    <row r="139" spans="1:35" ht="60" x14ac:dyDescent="0.25">
      <c r="A139" s="8" t="s">
        <v>630</v>
      </c>
      <c r="B139" s="6" t="s">
        <v>210</v>
      </c>
      <c r="C139" s="7">
        <v>46001</v>
      </c>
      <c r="D139" s="9" t="str">
        <f>HYPERLINK("https://www.epingalert.org/en/Search?viewData= G/TBT/N/BDI/691, G/TBT/N/KEN/1951, G/TBT/N/RWA/1314, G/TBT/N/TZA/1463, G/TBT/N/UGA/2281"," G/TBT/N/BDI/691, G/TBT/N/KEN/1951, G/TBT/N/RWA/1314, G/TBT/N/TZA/1463, G/TBT/N/UGA/2281")</f>
        <v xml:space="preserve"> G/TBT/N/BDI/691, G/TBT/N/KEN/1951, G/TBT/N/RWA/1314, G/TBT/N/TZA/1463, G/TBT/N/UGA/2281</v>
      </c>
      <c r="E139" s="8" t="s">
        <v>668</v>
      </c>
      <c r="F139" s="8" t="s">
        <v>669</v>
      </c>
      <c r="H139" s="8" t="s">
        <v>39</v>
      </c>
      <c r="I139" s="8" t="s">
        <v>133</v>
      </c>
      <c r="J139" s="8" t="s">
        <v>631</v>
      </c>
      <c r="K139" s="8" t="s">
        <v>39</v>
      </c>
      <c r="L139" s="8" t="s">
        <v>115</v>
      </c>
      <c r="M139" s="6"/>
      <c r="N139" s="7">
        <v>46061</v>
      </c>
      <c r="O139" s="7" t="s">
        <v>39</v>
      </c>
      <c r="P139" s="7" t="s">
        <v>39</v>
      </c>
      <c r="Q139" s="6" t="s">
        <v>42</v>
      </c>
      <c r="R139" s="8" t="s">
        <v>670</v>
      </c>
      <c r="S139" t="str">
        <f>HYPERLINK("https://docs.wto.org/imrd/directdoc.asp?DDFDocuments/t/G/TBTN25/BDI691.docx", "https://docs.wto.org/imrd/directdoc.asp?DDFDocuments/t/G/TBTN25/BDI691.docx")</f>
        <v>https://docs.wto.org/imrd/directdoc.asp?DDFDocuments/t/G/TBTN25/BDI691.docx</v>
      </c>
      <c r="T139" t="str">
        <f>HYPERLINK("https://docs.wto.org/imrd/directdoc.asp?DDFDocuments/u/G/TBTN25/BDI691.docx", "https://docs.wto.org/imrd/directdoc.asp?DDFDocuments/u/G/TBTN25/BDI691.docx")</f>
        <v>https://docs.wto.org/imrd/directdoc.asp?DDFDocuments/u/G/TBTN25/BDI691.docx</v>
      </c>
      <c r="U139" t="str">
        <f>HYPERLINK("https://docs.wto.org/imrd/directdoc.asp?DDFDocuments/v/G/TBTN25/BDI691.docx", "https://docs.wto.org/imrd/directdoc.asp?DDFDocuments/v/G/TBTN25/BDI691.docx")</f>
        <v>https://docs.wto.org/imrd/directdoc.asp?DDFDocuments/v/G/TBTN25/BDI691.docx</v>
      </c>
      <c r="V139" t="s">
        <v>44</v>
      </c>
      <c r="W139" t="s">
        <v>45</v>
      </c>
      <c r="X139" t="s">
        <v>45</v>
      </c>
      <c r="Y139" t="s">
        <v>45</v>
      </c>
      <c r="Z139" t="s">
        <v>45</v>
      </c>
      <c r="AA139" t="s">
        <v>45</v>
      </c>
      <c r="AB139" t="s">
        <v>45</v>
      </c>
      <c r="AC139" s="2" t="s">
        <v>671</v>
      </c>
      <c r="AD139" t="s">
        <v>39</v>
      </c>
      <c r="AE139" t="s">
        <v>39</v>
      </c>
      <c r="AF139" t="s">
        <v>39</v>
      </c>
      <c r="AG139" t="s">
        <v>39</v>
      </c>
      <c r="AH139" t="s">
        <v>39</v>
      </c>
      <c r="AI139" s="2" t="s">
        <v>39</v>
      </c>
    </row>
    <row r="140" spans="1:35" ht="60" x14ac:dyDescent="0.25">
      <c r="A140" s="8" t="s">
        <v>696</v>
      </c>
      <c r="B140" s="6" t="s">
        <v>693</v>
      </c>
      <c r="C140" s="7">
        <v>46001</v>
      </c>
      <c r="D140" s="9" t="str">
        <f>HYPERLINK("https://www.epingalert.org/en/Search?viewData= G/TBT/N/MNG/20"," G/TBT/N/MNG/20")</f>
        <v xml:space="preserve"> G/TBT/N/MNG/20</v>
      </c>
      <c r="E140" s="8" t="s">
        <v>694</v>
      </c>
      <c r="F140" s="8" t="s">
        <v>695</v>
      </c>
      <c r="H140" s="8" t="s">
        <v>39</v>
      </c>
      <c r="I140" s="8" t="s">
        <v>697</v>
      </c>
      <c r="J140" s="8" t="s">
        <v>698</v>
      </c>
      <c r="K140" s="8" t="s">
        <v>39</v>
      </c>
      <c r="L140" s="8" t="s">
        <v>39</v>
      </c>
      <c r="M140" s="6"/>
      <c r="N140" s="7">
        <v>46061</v>
      </c>
      <c r="O140" s="7">
        <v>46113</v>
      </c>
      <c r="P140" s="7" t="s">
        <v>39</v>
      </c>
      <c r="Q140" s="6" t="s">
        <v>42</v>
      </c>
      <c r="R140" s="8" t="s">
        <v>699</v>
      </c>
      <c r="S140" t="str">
        <f>HYPERLINK("https://docs.wto.org/imrd/directdoc.asp?DDFDocuments/t/G/TBTN25/MNG20.docx", "https://docs.wto.org/imrd/directdoc.asp?DDFDocuments/t/G/TBTN25/MNG20.docx")</f>
        <v>https://docs.wto.org/imrd/directdoc.asp?DDFDocuments/t/G/TBTN25/MNG20.docx</v>
      </c>
      <c r="T140" t="str">
        <f>HYPERLINK("https://docs.wto.org/imrd/directdoc.asp?DDFDocuments/u/G/TBTN25/MNG20.docx", "https://docs.wto.org/imrd/directdoc.asp?DDFDocuments/u/G/TBTN25/MNG20.docx")</f>
        <v>https://docs.wto.org/imrd/directdoc.asp?DDFDocuments/u/G/TBTN25/MNG20.docx</v>
      </c>
      <c r="U140" t="str">
        <f>HYPERLINK("https://docs.wto.org/imrd/directdoc.asp?DDFDocuments/v/G/TBTN25/MNG20.docx", "https://docs.wto.org/imrd/directdoc.asp?DDFDocuments/v/G/TBTN25/MNG20.docx")</f>
        <v>https://docs.wto.org/imrd/directdoc.asp?DDFDocuments/v/G/TBTN25/MNG20.docx</v>
      </c>
      <c r="V140" t="s">
        <v>44</v>
      </c>
      <c r="W140" t="s">
        <v>45</v>
      </c>
      <c r="X140" t="s">
        <v>44</v>
      </c>
      <c r="Y140" t="s">
        <v>45</v>
      </c>
      <c r="Z140" t="s">
        <v>45</v>
      </c>
      <c r="AA140" t="s">
        <v>45</v>
      </c>
      <c r="AB140" t="s">
        <v>45</v>
      </c>
      <c r="AC140" s="2" t="s">
        <v>700</v>
      </c>
      <c r="AD140" t="s">
        <v>39</v>
      </c>
      <c r="AE140" t="s">
        <v>39</v>
      </c>
      <c r="AF140" t="s">
        <v>39</v>
      </c>
      <c r="AG140" t="s">
        <v>39</v>
      </c>
      <c r="AH140" t="s">
        <v>39</v>
      </c>
      <c r="AI140" s="2" t="s">
        <v>39</v>
      </c>
    </row>
    <row r="141" spans="1:35" ht="180" x14ac:dyDescent="0.25">
      <c r="A141" s="8" t="s">
        <v>630</v>
      </c>
      <c r="B141" s="6" t="s">
        <v>417</v>
      </c>
      <c r="C141" s="7">
        <v>46001</v>
      </c>
      <c r="D141" s="9" t="str">
        <f>HYPERLINK("https://www.epingalert.org/en/Search?viewData= G/TBT/N/BDI/690, G/TBT/N/KEN/1950, G/TBT/N/RWA/1313, G/TBT/N/TZA/1462, G/TBT/N/UGA/2280"," G/TBT/N/BDI/690, G/TBT/N/KEN/1950, G/TBT/N/RWA/1313, G/TBT/N/TZA/1462, G/TBT/N/UGA/2280")</f>
        <v xml:space="preserve"> G/TBT/N/BDI/690, G/TBT/N/KEN/1950, G/TBT/N/RWA/1313, G/TBT/N/TZA/1462, G/TBT/N/UGA/2280</v>
      </c>
      <c r="E141" s="8" t="s">
        <v>628</v>
      </c>
      <c r="F141" s="8" t="s">
        <v>629</v>
      </c>
      <c r="H141" s="8" t="s">
        <v>39</v>
      </c>
      <c r="I141" s="8" t="s">
        <v>133</v>
      </c>
      <c r="J141" s="8" t="s">
        <v>631</v>
      </c>
      <c r="K141" s="8" t="s">
        <v>39</v>
      </c>
      <c r="L141" s="8" t="s">
        <v>115</v>
      </c>
      <c r="M141" s="6"/>
      <c r="N141" s="7">
        <v>46061</v>
      </c>
      <c r="O141" s="7" t="s">
        <v>39</v>
      </c>
      <c r="P141" s="7" t="s">
        <v>39</v>
      </c>
      <c r="Q141" s="6" t="s">
        <v>42</v>
      </c>
      <c r="R141" s="8" t="s">
        <v>632</v>
      </c>
      <c r="S141" t="str">
        <f>HYPERLINK("https://docs.wto.org/imrd/directdoc.asp?DDFDocuments/t/G/TBTN25/BDI690.docx", "https://docs.wto.org/imrd/directdoc.asp?DDFDocuments/t/G/TBTN25/BDI690.docx")</f>
        <v>https://docs.wto.org/imrd/directdoc.asp?DDFDocuments/t/G/TBTN25/BDI690.docx</v>
      </c>
      <c r="T141" t="str">
        <f>HYPERLINK("https://docs.wto.org/imrd/directdoc.asp?DDFDocuments/u/G/TBTN25/BDI690.docx", "https://docs.wto.org/imrd/directdoc.asp?DDFDocuments/u/G/TBTN25/BDI690.docx")</f>
        <v>https://docs.wto.org/imrd/directdoc.asp?DDFDocuments/u/G/TBTN25/BDI690.docx</v>
      </c>
      <c r="U141" t="str">
        <f>HYPERLINK("https://docs.wto.org/imrd/directdoc.asp?DDFDocuments/v/G/TBTN25/BDI690.docx", "https://docs.wto.org/imrd/directdoc.asp?DDFDocuments/v/G/TBTN25/BDI690.docx")</f>
        <v>https://docs.wto.org/imrd/directdoc.asp?DDFDocuments/v/G/TBTN25/BDI690.docx</v>
      </c>
      <c r="V141" t="s">
        <v>44</v>
      </c>
      <c r="W141" t="s">
        <v>45</v>
      </c>
      <c r="X141" t="s">
        <v>45</v>
      </c>
      <c r="Y141" t="s">
        <v>45</v>
      </c>
      <c r="Z141" t="s">
        <v>45</v>
      </c>
      <c r="AA141" t="s">
        <v>45</v>
      </c>
      <c r="AB141" t="s">
        <v>45</v>
      </c>
      <c r="AC141" s="2" t="s">
        <v>633</v>
      </c>
      <c r="AD141" t="s">
        <v>39</v>
      </c>
      <c r="AE141" t="s">
        <v>39</v>
      </c>
      <c r="AF141" t="s">
        <v>39</v>
      </c>
      <c r="AG141" t="s">
        <v>39</v>
      </c>
      <c r="AH141" t="s">
        <v>39</v>
      </c>
      <c r="AI141" s="2" t="s">
        <v>39</v>
      </c>
    </row>
    <row r="142" spans="1:35" ht="60" x14ac:dyDescent="0.25">
      <c r="A142" s="8" t="s">
        <v>630</v>
      </c>
      <c r="B142" s="6" t="s">
        <v>627</v>
      </c>
      <c r="C142" s="7">
        <v>46001</v>
      </c>
      <c r="D142" s="9" t="str">
        <f>HYPERLINK("https://www.epingalert.org/en/Search?viewData= G/TBT/N/BDI/692, G/TBT/N/KEN/1952, G/TBT/N/RWA/1315, G/TBT/N/TZA/1464, G/TBT/N/UGA/2282"," G/TBT/N/BDI/692, G/TBT/N/KEN/1952, G/TBT/N/RWA/1315, G/TBT/N/TZA/1464, G/TBT/N/UGA/2282")</f>
        <v xml:space="preserve"> G/TBT/N/BDI/692, G/TBT/N/KEN/1952, G/TBT/N/RWA/1315, G/TBT/N/TZA/1464, G/TBT/N/UGA/2282</v>
      </c>
      <c r="E142" s="8" t="s">
        <v>664</v>
      </c>
      <c r="F142" s="8" t="s">
        <v>665</v>
      </c>
      <c r="H142" s="8" t="s">
        <v>39</v>
      </c>
      <c r="I142" s="8" t="s">
        <v>133</v>
      </c>
      <c r="J142" s="8" t="s">
        <v>631</v>
      </c>
      <c r="K142" s="8" t="s">
        <v>39</v>
      </c>
      <c r="L142" s="8" t="s">
        <v>115</v>
      </c>
      <c r="M142" s="6"/>
      <c r="N142" s="7">
        <v>46061</v>
      </c>
      <c r="O142" s="7" t="s">
        <v>39</v>
      </c>
      <c r="P142" s="7" t="s">
        <v>39</v>
      </c>
      <c r="Q142" s="6" t="s">
        <v>42</v>
      </c>
      <c r="R142" s="8" t="s">
        <v>666</v>
      </c>
      <c r="S142" t="str">
        <f>HYPERLINK("https://docs.wto.org/imrd/directdoc.asp?DDFDocuments/t/G/TBTN25/BDI692.docx", "https://docs.wto.org/imrd/directdoc.asp?DDFDocuments/t/G/TBTN25/BDI692.docx")</f>
        <v>https://docs.wto.org/imrd/directdoc.asp?DDFDocuments/t/G/TBTN25/BDI692.docx</v>
      </c>
      <c r="T142" t="str">
        <f>HYPERLINK("https://docs.wto.org/imrd/directdoc.asp?DDFDocuments/u/G/TBTN25/BDI692.docx", "https://docs.wto.org/imrd/directdoc.asp?DDFDocuments/u/G/TBTN25/BDI692.docx")</f>
        <v>https://docs.wto.org/imrd/directdoc.asp?DDFDocuments/u/G/TBTN25/BDI692.docx</v>
      </c>
      <c r="U142" t="str">
        <f>HYPERLINK("https://docs.wto.org/imrd/directdoc.asp?DDFDocuments/v/G/TBTN25/BDI692.docx", "https://docs.wto.org/imrd/directdoc.asp?DDFDocuments/v/G/TBTN25/BDI692.docx")</f>
        <v>https://docs.wto.org/imrd/directdoc.asp?DDFDocuments/v/G/TBTN25/BDI692.docx</v>
      </c>
      <c r="V142" t="s">
        <v>44</v>
      </c>
      <c r="W142" t="s">
        <v>45</v>
      </c>
      <c r="X142" t="s">
        <v>45</v>
      </c>
      <c r="Y142" t="s">
        <v>45</v>
      </c>
      <c r="Z142" t="s">
        <v>45</v>
      </c>
      <c r="AA142" t="s">
        <v>45</v>
      </c>
      <c r="AB142" t="s">
        <v>45</v>
      </c>
      <c r="AC142" s="2" t="s">
        <v>667</v>
      </c>
      <c r="AD142" t="s">
        <v>39</v>
      </c>
      <c r="AE142" t="s">
        <v>39</v>
      </c>
      <c r="AF142" t="s">
        <v>39</v>
      </c>
      <c r="AG142" t="s">
        <v>39</v>
      </c>
      <c r="AH142" t="s">
        <v>39</v>
      </c>
      <c r="AI142" s="2" t="s">
        <v>39</v>
      </c>
    </row>
    <row r="143" spans="1:35" ht="105" x14ac:dyDescent="0.25">
      <c r="A143" s="8" t="s">
        <v>630</v>
      </c>
      <c r="B143" s="6" t="s">
        <v>460</v>
      </c>
      <c r="C143" s="7">
        <v>46001</v>
      </c>
      <c r="D143" s="9" t="str">
        <f>HYPERLINK("https://www.epingalert.org/en/Search?viewData= G/TBT/N/BDI/694, G/TBT/N/KEN/1954, G/TBT/N/RWA/1317, G/TBT/N/TZA/1466, G/TBT/N/UGA/2284"," G/TBT/N/BDI/694, G/TBT/N/KEN/1954, G/TBT/N/RWA/1317, G/TBT/N/TZA/1466, G/TBT/N/UGA/2284")</f>
        <v xml:space="preserve"> G/TBT/N/BDI/694, G/TBT/N/KEN/1954, G/TBT/N/RWA/1317, G/TBT/N/TZA/1466, G/TBT/N/UGA/2284</v>
      </c>
      <c r="E143" s="8" t="s">
        <v>672</v>
      </c>
      <c r="F143" s="8" t="s">
        <v>673</v>
      </c>
      <c r="H143" s="8" t="s">
        <v>39</v>
      </c>
      <c r="I143" s="8" t="s">
        <v>133</v>
      </c>
      <c r="J143" s="8" t="s">
        <v>631</v>
      </c>
      <c r="K143" s="8" t="s">
        <v>39</v>
      </c>
      <c r="L143" s="8" t="s">
        <v>115</v>
      </c>
      <c r="M143" s="6"/>
      <c r="N143" s="7">
        <v>46061</v>
      </c>
      <c r="O143" s="7" t="s">
        <v>39</v>
      </c>
      <c r="P143" s="7" t="s">
        <v>39</v>
      </c>
      <c r="Q143" s="6" t="s">
        <v>42</v>
      </c>
      <c r="R143" s="8" t="s">
        <v>674</v>
      </c>
      <c r="S143" t="str">
        <f>HYPERLINK("https://docs.wto.org/imrd/directdoc.asp?DDFDocuments/t/G/TBTN25/BDI694.docx", "https://docs.wto.org/imrd/directdoc.asp?DDFDocuments/t/G/TBTN25/BDI694.docx")</f>
        <v>https://docs.wto.org/imrd/directdoc.asp?DDFDocuments/t/G/TBTN25/BDI694.docx</v>
      </c>
      <c r="T143" t="str">
        <f>HYPERLINK("https://docs.wto.org/imrd/directdoc.asp?DDFDocuments/u/G/TBTN25/BDI694.docx", "https://docs.wto.org/imrd/directdoc.asp?DDFDocuments/u/G/TBTN25/BDI694.docx")</f>
        <v>https://docs.wto.org/imrd/directdoc.asp?DDFDocuments/u/G/TBTN25/BDI694.docx</v>
      </c>
      <c r="U143" t="str">
        <f>HYPERLINK("https://docs.wto.org/imrd/directdoc.asp?DDFDocuments/v/G/TBTN25/BDI694.docx", "https://docs.wto.org/imrd/directdoc.asp?DDFDocuments/v/G/TBTN25/BDI694.docx")</f>
        <v>https://docs.wto.org/imrd/directdoc.asp?DDFDocuments/v/G/TBTN25/BDI694.docx</v>
      </c>
      <c r="V143" t="s">
        <v>44</v>
      </c>
      <c r="W143" t="s">
        <v>45</v>
      </c>
      <c r="X143" t="s">
        <v>45</v>
      </c>
      <c r="Y143" t="s">
        <v>45</v>
      </c>
      <c r="Z143" t="s">
        <v>45</v>
      </c>
      <c r="AA143" t="s">
        <v>45</v>
      </c>
      <c r="AB143" t="s">
        <v>45</v>
      </c>
      <c r="AC143" s="2" t="s">
        <v>675</v>
      </c>
      <c r="AD143" t="s">
        <v>39</v>
      </c>
      <c r="AE143" t="s">
        <v>39</v>
      </c>
      <c r="AF143" t="s">
        <v>39</v>
      </c>
      <c r="AG143" t="s">
        <v>39</v>
      </c>
      <c r="AH143" t="s">
        <v>39</v>
      </c>
      <c r="AI143" s="2" t="s">
        <v>39</v>
      </c>
    </row>
    <row r="144" spans="1:35" ht="120" x14ac:dyDescent="0.25">
      <c r="A144" s="8" t="s">
        <v>630</v>
      </c>
      <c r="B144" s="6" t="s">
        <v>417</v>
      </c>
      <c r="C144" s="7">
        <v>46001</v>
      </c>
      <c r="D144" s="9" t="str">
        <f>HYPERLINK("https://www.epingalert.org/en/Search?viewData= G/TBT/N/BDI/696, G/TBT/N/KEN/1956, G/TBT/N/RWA/1319, G/TBT/N/TZA/1468, G/TBT/N/UGA/2286"," G/TBT/N/BDI/696, G/TBT/N/KEN/1956, G/TBT/N/RWA/1319, G/TBT/N/TZA/1468, G/TBT/N/UGA/2286")</f>
        <v xml:space="preserve"> G/TBT/N/BDI/696, G/TBT/N/KEN/1956, G/TBT/N/RWA/1319, G/TBT/N/TZA/1468, G/TBT/N/UGA/2286</v>
      </c>
      <c r="E144" s="8" t="s">
        <v>676</v>
      </c>
      <c r="F144" s="8" t="s">
        <v>677</v>
      </c>
      <c r="H144" s="8" t="s">
        <v>39</v>
      </c>
      <c r="I144" s="8" t="s">
        <v>133</v>
      </c>
      <c r="J144" s="8" t="s">
        <v>631</v>
      </c>
      <c r="K144" s="8" t="s">
        <v>39</v>
      </c>
      <c r="L144" s="8" t="s">
        <v>115</v>
      </c>
      <c r="M144" s="6"/>
      <c r="N144" s="7">
        <v>46061</v>
      </c>
      <c r="O144" s="7" t="s">
        <v>39</v>
      </c>
      <c r="P144" s="7" t="s">
        <v>39</v>
      </c>
      <c r="Q144" s="6" t="s">
        <v>42</v>
      </c>
      <c r="R144" s="8" t="s">
        <v>678</v>
      </c>
      <c r="S144" t="str">
        <f>HYPERLINK("https://docs.wto.org/imrd/directdoc.asp?DDFDocuments/t/G/TBTN25/BDI696.docx", "https://docs.wto.org/imrd/directdoc.asp?DDFDocuments/t/G/TBTN25/BDI696.docx")</f>
        <v>https://docs.wto.org/imrd/directdoc.asp?DDFDocuments/t/G/TBTN25/BDI696.docx</v>
      </c>
      <c r="T144" t="str">
        <f>HYPERLINK("https://docs.wto.org/imrd/directdoc.asp?DDFDocuments/u/G/TBTN25/BDI696.docx", "https://docs.wto.org/imrd/directdoc.asp?DDFDocuments/u/G/TBTN25/BDI696.docx")</f>
        <v>https://docs.wto.org/imrd/directdoc.asp?DDFDocuments/u/G/TBTN25/BDI696.docx</v>
      </c>
      <c r="U144" t="str">
        <f>HYPERLINK("https://docs.wto.org/imrd/directdoc.asp?DDFDocuments/v/G/TBTN25/BDI696.docx", "https://docs.wto.org/imrd/directdoc.asp?DDFDocuments/v/G/TBTN25/BDI696.docx")</f>
        <v>https://docs.wto.org/imrd/directdoc.asp?DDFDocuments/v/G/TBTN25/BDI696.docx</v>
      </c>
      <c r="V144" t="s">
        <v>44</v>
      </c>
      <c r="W144" t="s">
        <v>45</v>
      </c>
      <c r="X144" t="s">
        <v>45</v>
      </c>
      <c r="Y144" t="s">
        <v>45</v>
      </c>
      <c r="Z144" t="s">
        <v>45</v>
      </c>
      <c r="AA144" t="s">
        <v>45</v>
      </c>
      <c r="AB144" t="s">
        <v>45</v>
      </c>
      <c r="AC144" s="2" t="s">
        <v>679</v>
      </c>
      <c r="AD144" t="s">
        <v>39</v>
      </c>
      <c r="AE144" t="s">
        <v>39</v>
      </c>
      <c r="AF144" t="s">
        <v>39</v>
      </c>
      <c r="AG144" t="s">
        <v>39</v>
      </c>
      <c r="AH144" t="s">
        <v>39</v>
      </c>
      <c r="AI144" s="2" t="s">
        <v>39</v>
      </c>
    </row>
    <row r="145" spans="1:35" ht="60" x14ac:dyDescent="0.25">
      <c r="A145" s="8" t="s">
        <v>630</v>
      </c>
      <c r="B145" s="6" t="s">
        <v>606</v>
      </c>
      <c r="C145" s="7">
        <v>46001</v>
      </c>
      <c r="D145" s="9" t="str">
        <f>HYPERLINK("https://www.epingalert.org/en/Search?viewData= G/TBT/N/BDI/691, G/TBT/N/KEN/1951, G/TBT/N/RWA/1314, G/TBT/N/TZA/1463, G/TBT/N/UGA/2281"," G/TBT/N/BDI/691, G/TBT/N/KEN/1951, G/TBT/N/RWA/1314, G/TBT/N/TZA/1463, G/TBT/N/UGA/2281")</f>
        <v xml:space="preserve"> G/TBT/N/BDI/691, G/TBT/N/KEN/1951, G/TBT/N/RWA/1314, G/TBT/N/TZA/1463, G/TBT/N/UGA/2281</v>
      </c>
      <c r="E145" s="8" t="s">
        <v>668</v>
      </c>
      <c r="F145" s="8" t="s">
        <v>669</v>
      </c>
      <c r="H145" s="8" t="s">
        <v>39</v>
      </c>
      <c r="I145" s="8" t="s">
        <v>133</v>
      </c>
      <c r="J145" s="8" t="s">
        <v>631</v>
      </c>
      <c r="K145" s="8" t="s">
        <v>39</v>
      </c>
      <c r="L145" s="8" t="s">
        <v>115</v>
      </c>
      <c r="M145" s="6"/>
      <c r="N145" s="7">
        <v>46061</v>
      </c>
      <c r="O145" s="7" t="s">
        <v>39</v>
      </c>
      <c r="P145" s="7" t="s">
        <v>39</v>
      </c>
      <c r="Q145" s="6" t="s">
        <v>42</v>
      </c>
      <c r="R145" s="8" t="s">
        <v>670</v>
      </c>
      <c r="S145" t="str">
        <f>HYPERLINK("https://docs.wto.org/imrd/directdoc.asp?DDFDocuments/t/G/TBTN25/BDI691.docx", "https://docs.wto.org/imrd/directdoc.asp?DDFDocuments/t/G/TBTN25/BDI691.docx")</f>
        <v>https://docs.wto.org/imrd/directdoc.asp?DDFDocuments/t/G/TBTN25/BDI691.docx</v>
      </c>
      <c r="T145" t="str">
        <f>HYPERLINK("https://docs.wto.org/imrd/directdoc.asp?DDFDocuments/u/G/TBTN25/BDI691.docx", "https://docs.wto.org/imrd/directdoc.asp?DDFDocuments/u/G/TBTN25/BDI691.docx")</f>
        <v>https://docs.wto.org/imrd/directdoc.asp?DDFDocuments/u/G/TBTN25/BDI691.docx</v>
      </c>
      <c r="U145" t="str">
        <f>HYPERLINK("https://docs.wto.org/imrd/directdoc.asp?DDFDocuments/v/G/TBTN25/BDI691.docx", "https://docs.wto.org/imrd/directdoc.asp?DDFDocuments/v/G/TBTN25/BDI691.docx")</f>
        <v>https://docs.wto.org/imrd/directdoc.asp?DDFDocuments/v/G/TBTN25/BDI691.docx</v>
      </c>
      <c r="V145" t="s">
        <v>44</v>
      </c>
      <c r="W145" t="s">
        <v>45</v>
      </c>
      <c r="X145" t="s">
        <v>45</v>
      </c>
      <c r="Y145" t="s">
        <v>45</v>
      </c>
      <c r="Z145" t="s">
        <v>45</v>
      </c>
      <c r="AA145" t="s">
        <v>45</v>
      </c>
      <c r="AB145" t="s">
        <v>45</v>
      </c>
      <c r="AC145" s="2" t="s">
        <v>671</v>
      </c>
      <c r="AD145" t="s">
        <v>39</v>
      </c>
      <c r="AE145" t="s">
        <v>39</v>
      </c>
      <c r="AF145" t="s">
        <v>39</v>
      </c>
      <c r="AG145" t="s">
        <v>39</v>
      </c>
      <c r="AH145" t="s">
        <v>39</v>
      </c>
      <c r="AI145" s="2" t="s">
        <v>39</v>
      </c>
    </row>
    <row r="146" spans="1:35" ht="60" x14ac:dyDescent="0.25">
      <c r="A146" s="8" t="s">
        <v>630</v>
      </c>
      <c r="B146" s="6" t="s">
        <v>460</v>
      </c>
      <c r="C146" s="7">
        <v>46001</v>
      </c>
      <c r="D146" s="9" t="str">
        <f>HYPERLINK("https://www.epingalert.org/en/Search?viewData= G/TBT/N/BDI/692, G/TBT/N/KEN/1952, G/TBT/N/RWA/1315, G/TBT/N/TZA/1464, G/TBT/N/UGA/2282"," G/TBT/N/BDI/692, G/TBT/N/KEN/1952, G/TBT/N/RWA/1315, G/TBT/N/TZA/1464, G/TBT/N/UGA/2282")</f>
        <v xml:space="preserve"> G/TBT/N/BDI/692, G/TBT/N/KEN/1952, G/TBT/N/RWA/1315, G/TBT/N/TZA/1464, G/TBT/N/UGA/2282</v>
      </c>
      <c r="E146" s="8" t="s">
        <v>664</v>
      </c>
      <c r="F146" s="8" t="s">
        <v>665</v>
      </c>
      <c r="H146" s="8" t="s">
        <v>39</v>
      </c>
      <c r="I146" s="8" t="s">
        <v>133</v>
      </c>
      <c r="J146" s="8" t="s">
        <v>631</v>
      </c>
      <c r="K146" s="8" t="s">
        <v>39</v>
      </c>
      <c r="L146" s="8" t="s">
        <v>115</v>
      </c>
      <c r="M146" s="6"/>
      <c r="N146" s="7">
        <v>46061</v>
      </c>
      <c r="O146" s="7" t="s">
        <v>39</v>
      </c>
      <c r="P146" s="7" t="s">
        <v>39</v>
      </c>
      <c r="Q146" s="6" t="s">
        <v>42</v>
      </c>
      <c r="R146" s="8" t="s">
        <v>666</v>
      </c>
      <c r="S146" t="str">
        <f>HYPERLINK("https://docs.wto.org/imrd/directdoc.asp?DDFDocuments/t/G/TBTN25/BDI692.docx", "https://docs.wto.org/imrd/directdoc.asp?DDFDocuments/t/G/TBTN25/BDI692.docx")</f>
        <v>https://docs.wto.org/imrd/directdoc.asp?DDFDocuments/t/G/TBTN25/BDI692.docx</v>
      </c>
      <c r="T146" t="str">
        <f>HYPERLINK("https://docs.wto.org/imrd/directdoc.asp?DDFDocuments/u/G/TBTN25/BDI692.docx", "https://docs.wto.org/imrd/directdoc.asp?DDFDocuments/u/G/TBTN25/BDI692.docx")</f>
        <v>https://docs.wto.org/imrd/directdoc.asp?DDFDocuments/u/G/TBTN25/BDI692.docx</v>
      </c>
      <c r="U146" t="str">
        <f>HYPERLINK("https://docs.wto.org/imrd/directdoc.asp?DDFDocuments/v/G/TBTN25/BDI692.docx", "https://docs.wto.org/imrd/directdoc.asp?DDFDocuments/v/G/TBTN25/BDI692.docx")</f>
        <v>https://docs.wto.org/imrd/directdoc.asp?DDFDocuments/v/G/TBTN25/BDI692.docx</v>
      </c>
      <c r="V146" t="s">
        <v>44</v>
      </c>
      <c r="W146" t="s">
        <v>45</v>
      </c>
      <c r="X146" t="s">
        <v>45</v>
      </c>
      <c r="Y146" t="s">
        <v>45</v>
      </c>
      <c r="Z146" t="s">
        <v>45</v>
      </c>
      <c r="AA146" t="s">
        <v>45</v>
      </c>
      <c r="AB146" t="s">
        <v>45</v>
      </c>
      <c r="AC146" s="2" t="s">
        <v>667</v>
      </c>
      <c r="AD146" t="s">
        <v>39</v>
      </c>
      <c r="AE146" t="s">
        <v>39</v>
      </c>
      <c r="AF146" t="s">
        <v>39</v>
      </c>
      <c r="AG146" t="s">
        <v>39</v>
      </c>
      <c r="AH146" t="s">
        <v>39</v>
      </c>
      <c r="AI146" s="2" t="s">
        <v>39</v>
      </c>
    </row>
    <row r="147" spans="1:35" ht="60" x14ac:dyDescent="0.25">
      <c r="A147" s="8" t="s">
        <v>630</v>
      </c>
      <c r="B147" s="6" t="s">
        <v>460</v>
      </c>
      <c r="C147" s="7">
        <v>46001</v>
      </c>
      <c r="D147" s="9" t="str">
        <f>HYPERLINK("https://www.epingalert.org/en/Search?viewData= G/TBT/N/BDI/691, G/TBT/N/KEN/1951, G/TBT/N/RWA/1314, G/TBT/N/TZA/1463, G/TBT/N/UGA/2281"," G/TBT/N/BDI/691, G/TBT/N/KEN/1951, G/TBT/N/RWA/1314, G/TBT/N/TZA/1463, G/TBT/N/UGA/2281")</f>
        <v xml:space="preserve"> G/TBT/N/BDI/691, G/TBT/N/KEN/1951, G/TBT/N/RWA/1314, G/TBT/N/TZA/1463, G/TBT/N/UGA/2281</v>
      </c>
      <c r="E147" s="8" t="s">
        <v>668</v>
      </c>
      <c r="F147" s="8" t="s">
        <v>669</v>
      </c>
      <c r="H147" s="8" t="s">
        <v>39</v>
      </c>
      <c r="I147" s="8" t="s">
        <v>133</v>
      </c>
      <c r="J147" s="8" t="s">
        <v>631</v>
      </c>
      <c r="K147" s="8" t="s">
        <v>39</v>
      </c>
      <c r="L147" s="8" t="s">
        <v>115</v>
      </c>
      <c r="M147" s="6"/>
      <c r="N147" s="7">
        <v>46061</v>
      </c>
      <c r="O147" s="7" t="s">
        <v>39</v>
      </c>
      <c r="P147" s="7" t="s">
        <v>39</v>
      </c>
      <c r="Q147" s="6" t="s">
        <v>42</v>
      </c>
      <c r="R147" s="8" t="s">
        <v>670</v>
      </c>
      <c r="S147" t="str">
        <f>HYPERLINK("https://docs.wto.org/imrd/directdoc.asp?DDFDocuments/t/G/TBTN25/BDI691.docx", "https://docs.wto.org/imrd/directdoc.asp?DDFDocuments/t/G/TBTN25/BDI691.docx")</f>
        <v>https://docs.wto.org/imrd/directdoc.asp?DDFDocuments/t/G/TBTN25/BDI691.docx</v>
      </c>
      <c r="T147" t="str">
        <f>HYPERLINK("https://docs.wto.org/imrd/directdoc.asp?DDFDocuments/u/G/TBTN25/BDI691.docx", "https://docs.wto.org/imrd/directdoc.asp?DDFDocuments/u/G/TBTN25/BDI691.docx")</f>
        <v>https://docs.wto.org/imrd/directdoc.asp?DDFDocuments/u/G/TBTN25/BDI691.docx</v>
      </c>
      <c r="U147" t="str">
        <f>HYPERLINK("https://docs.wto.org/imrd/directdoc.asp?DDFDocuments/v/G/TBTN25/BDI691.docx", "https://docs.wto.org/imrd/directdoc.asp?DDFDocuments/v/G/TBTN25/BDI691.docx")</f>
        <v>https://docs.wto.org/imrd/directdoc.asp?DDFDocuments/v/G/TBTN25/BDI691.docx</v>
      </c>
      <c r="V147" t="s">
        <v>44</v>
      </c>
      <c r="W147" t="s">
        <v>45</v>
      </c>
      <c r="X147" t="s">
        <v>45</v>
      </c>
      <c r="Y147" t="s">
        <v>45</v>
      </c>
      <c r="Z147" t="s">
        <v>45</v>
      </c>
      <c r="AA147" t="s">
        <v>45</v>
      </c>
      <c r="AB147" t="s">
        <v>45</v>
      </c>
      <c r="AC147" s="2" t="s">
        <v>671</v>
      </c>
      <c r="AD147" t="s">
        <v>39</v>
      </c>
      <c r="AE147" t="s">
        <v>39</v>
      </c>
      <c r="AF147" t="s">
        <v>39</v>
      </c>
      <c r="AG147" t="s">
        <v>39</v>
      </c>
      <c r="AH147" t="s">
        <v>39</v>
      </c>
      <c r="AI147" s="2" t="s">
        <v>39</v>
      </c>
    </row>
    <row r="148" spans="1:35" ht="105" x14ac:dyDescent="0.25">
      <c r="A148" s="8" t="s">
        <v>630</v>
      </c>
      <c r="B148" s="6" t="s">
        <v>627</v>
      </c>
      <c r="C148" s="7">
        <v>46001</v>
      </c>
      <c r="D148" s="9" t="str">
        <f>HYPERLINK("https://www.epingalert.org/en/Search?viewData= G/TBT/N/BDI/693, G/TBT/N/KEN/1953, G/TBT/N/RWA/1316, G/TBT/N/TZA/1465, G/TBT/N/UGA/2283"," G/TBT/N/BDI/693, G/TBT/N/KEN/1953, G/TBT/N/RWA/1316, G/TBT/N/TZA/1465, G/TBT/N/UGA/2283")</f>
        <v xml:space="preserve"> G/TBT/N/BDI/693, G/TBT/N/KEN/1953, G/TBT/N/RWA/1316, G/TBT/N/TZA/1465, G/TBT/N/UGA/2283</v>
      </c>
      <c r="E148" s="8" t="s">
        <v>660</v>
      </c>
      <c r="F148" s="8" t="s">
        <v>661</v>
      </c>
      <c r="H148" s="8" t="s">
        <v>39</v>
      </c>
      <c r="I148" s="8" t="s">
        <v>133</v>
      </c>
      <c r="J148" s="8" t="s">
        <v>631</v>
      </c>
      <c r="K148" s="8" t="s">
        <v>39</v>
      </c>
      <c r="L148" s="8" t="s">
        <v>115</v>
      </c>
      <c r="M148" s="6"/>
      <c r="N148" s="7">
        <v>46061</v>
      </c>
      <c r="O148" s="7" t="s">
        <v>39</v>
      </c>
      <c r="P148" s="7" t="s">
        <v>39</v>
      </c>
      <c r="Q148" s="6" t="s">
        <v>42</v>
      </c>
      <c r="R148" s="8" t="s">
        <v>662</v>
      </c>
      <c r="S148" t="str">
        <f>HYPERLINK("https://docs.wto.org/imrd/directdoc.asp?DDFDocuments/t/G/TBTN25/BDI693.docx", "https://docs.wto.org/imrd/directdoc.asp?DDFDocuments/t/G/TBTN25/BDI693.docx")</f>
        <v>https://docs.wto.org/imrd/directdoc.asp?DDFDocuments/t/G/TBTN25/BDI693.docx</v>
      </c>
      <c r="T148" t="str">
        <f>HYPERLINK("https://docs.wto.org/imrd/directdoc.asp?DDFDocuments/u/G/TBTN25/BDI693.docx", "https://docs.wto.org/imrd/directdoc.asp?DDFDocuments/u/G/TBTN25/BDI693.docx")</f>
        <v>https://docs.wto.org/imrd/directdoc.asp?DDFDocuments/u/G/TBTN25/BDI693.docx</v>
      </c>
      <c r="U148" t="str">
        <f>HYPERLINK("https://docs.wto.org/imrd/directdoc.asp?DDFDocuments/v/G/TBTN25/BDI693.docx", "https://docs.wto.org/imrd/directdoc.asp?DDFDocuments/v/G/TBTN25/BDI693.docx")</f>
        <v>https://docs.wto.org/imrd/directdoc.asp?DDFDocuments/v/G/TBTN25/BDI693.docx</v>
      </c>
      <c r="V148" t="s">
        <v>44</v>
      </c>
      <c r="W148" t="s">
        <v>45</v>
      </c>
      <c r="X148" t="s">
        <v>45</v>
      </c>
      <c r="Y148" t="s">
        <v>45</v>
      </c>
      <c r="Z148" t="s">
        <v>45</v>
      </c>
      <c r="AA148" t="s">
        <v>45</v>
      </c>
      <c r="AB148" t="s">
        <v>45</v>
      </c>
      <c r="AC148" s="2" t="s">
        <v>663</v>
      </c>
      <c r="AD148" t="s">
        <v>39</v>
      </c>
      <c r="AE148" t="s">
        <v>39</v>
      </c>
      <c r="AF148" t="s">
        <v>39</v>
      </c>
      <c r="AG148" t="s">
        <v>39</v>
      </c>
      <c r="AH148" t="s">
        <v>39</v>
      </c>
      <c r="AI148" s="2" t="s">
        <v>39</v>
      </c>
    </row>
    <row r="149" spans="1:35" ht="210" x14ac:dyDescent="0.25">
      <c r="A149" s="8" t="s">
        <v>703</v>
      </c>
      <c r="B149" s="6" t="s">
        <v>70</v>
      </c>
      <c r="C149" s="7">
        <v>46001</v>
      </c>
      <c r="D149" s="9" t="str">
        <f>HYPERLINK("https://www.epingalert.org/en/Search?viewData= G/TBT/N/EU/1174"," G/TBT/N/EU/1174")</f>
        <v xml:space="preserve"> G/TBT/N/EU/1174</v>
      </c>
      <c r="E149" s="8" t="s">
        <v>701</v>
      </c>
      <c r="F149" s="8" t="s">
        <v>702</v>
      </c>
      <c r="H149" s="8" t="s">
        <v>39</v>
      </c>
      <c r="I149" s="8" t="s">
        <v>39</v>
      </c>
      <c r="J149" s="8" t="s">
        <v>689</v>
      </c>
      <c r="K149" s="8" t="s">
        <v>704</v>
      </c>
      <c r="L149" s="8" t="s">
        <v>39</v>
      </c>
      <c r="M149" s="6"/>
      <c r="N149" s="7">
        <v>46061</v>
      </c>
      <c r="O149" s="7" t="s">
        <v>39</v>
      </c>
      <c r="P149" s="7" t="s">
        <v>39</v>
      </c>
      <c r="Q149" s="6" t="s">
        <v>42</v>
      </c>
      <c r="R149" s="8" t="s">
        <v>705</v>
      </c>
      <c r="S149" t="str">
        <f>HYPERLINK("https://docs.wto.org/imrd/directdoc.asp?DDFDocuments/t/G/TBTN25/EU1174.docx", "https://docs.wto.org/imrd/directdoc.asp?DDFDocuments/t/G/TBTN25/EU1174.docx")</f>
        <v>https://docs.wto.org/imrd/directdoc.asp?DDFDocuments/t/G/TBTN25/EU1174.docx</v>
      </c>
      <c r="T149" t="str">
        <f>HYPERLINK("https://docs.wto.org/imrd/directdoc.asp?DDFDocuments/u/G/TBTN25/EU1174.docx", "https://docs.wto.org/imrd/directdoc.asp?DDFDocuments/u/G/TBTN25/EU1174.docx")</f>
        <v>https://docs.wto.org/imrd/directdoc.asp?DDFDocuments/u/G/TBTN25/EU1174.docx</v>
      </c>
      <c r="U149" t="str">
        <f>HYPERLINK("https://docs.wto.org/imrd/directdoc.asp?DDFDocuments/v/G/TBTN25/EU1174.docx", "https://docs.wto.org/imrd/directdoc.asp?DDFDocuments/v/G/TBTN25/EU1174.docx")</f>
        <v>https://docs.wto.org/imrd/directdoc.asp?DDFDocuments/v/G/TBTN25/EU1174.docx</v>
      </c>
      <c r="V149" t="s">
        <v>44</v>
      </c>
      <c r="W149" t="s">
        <v>45</v>
      </c>
      <c r="X149" t="s">
        <v>45</v>
      </c>
      <c r="Y149" t="s">
        <v>45</v>
      </c>
      <c r="Z149" t="s">
        <v>45</v>
      </c>
      <c r="AA149" t="s">
        <v>45</v>
      </c>
      <c r="AB149" t="s">
        <v>45</v>
      </c>
      <c r="AC149" s="2" t="s">
        <v>706</v>
      </c>
      <c r="AD149" t="s">
        <v>39</v>
      </c>
      <c r="AE149" t="s">
        <v>39</v>
      </c>
      <c r="AF149" t="s">
        <v>39</v>
      </c>
      <c r="AG149" t="s">
        <v>39</v>
      </c>
      <c r="AH149" t="s">
        <v>39</v>
      </c>
      <c r="AI149" s="2" t="s">
        <v>39</v>
      </c>
    </row>
    <row r="150" spans="1:35" ht="60" x14ac:dyDescent="0.25">
      <c r="A150" s="8" t="s">
        <v>630</v>
      </c>
      <c r="B150" s="6" t="s">
        <v>627</v>
      </c>
      <c r="C150" s="7">
        <v>46001</v>
      </c>
      <c r="D150" s="9" t="str">
        <f>HYPERLINK("https://www.epingalert.org/en/Search?viewData= G/TBT/N/BDI/695, G/TBT/N/KEN/1955, G/TBT/N/RWA/1318, G/TBT/N/TZA/1467, G/TBT/N/UGA/2285"," G/TBT/N/BDI/695, G/TBT/N/KEN/1955, G/TBT/N/RWA/1318, G/TBT/N/TZA/1467, G/TBT/N/UGA/2285")</f>
        <v xml:space="preserve"> G/TBT/N/BDI/695, G/TBT/N/KEN/1955, G/TBT/N/RWA/1318, G/TBT/N/TZA/1467, G/TBT/N/UGA/2285</v>
      </c>
      <c r="E150" s="8" t="s">
        <v>649</v>
      </c>
      <c r="F150" s="8" t="s">
        <v>650</v>
      </c>
      <c r="H150" s="8" t="s">
        <v>39</v>
      </c>
      <c r="I150" s="8" t="s">
        <v>133</v>
      </c>
      <c r="J150" s="8" t="s">
        <v>631</v>
      </c>
      <c r="K150" s="8" t="s">
        <v>39</v>
      </c>
      <c r="L150" s="8" t="s">
        <v>115</v>
      </c>
      <c r="M150" s="6"/>
      <c r="N150" s="7">
        <v>46061</v>
      </c>
      <c r="O150" s="7" t="s">
        <v>39</v>
      </c>
      <c r="P150" s="7" t="s">
        <v>39</v>
      </c>
      <c r="Q150" s="6" t="s">
        <v>42</v>
      </c>
      <c r="R150" s="8" t="s">
        <v>651</v>
      </c>
      <c r="S150" t="str">
        <f>HYPERLINK("https://docs.wto.org/imrd/directdoc.asp?DDFDocuments/t/G/TBTN25/BDI695.docx", "https://docs.wto.org/imrd/directdoc.asp?DDFDocuments/t/G/TBTN25/BDI695.docx")</f>
        <v>https://docs.wto.org/imrd/directdoc.asp?DDFDocuments/t/G/TBTN25/BDI695.docx</v>
      </c>
      <c r="T150" t="str">
        <f>HYPERLINK("https://docs.wto.org/imrd/directdoc.asp?DDFDocuments/u/G/TBTN25/BDI695.docx", "https://docs.wto.org/imrd/directdoc.asp?DDFDocuments/u/G/TBTN25/BDI695.docx")</f>
        <v>https://docs.wto.org/imrd/directdoc.asp?DDFDocuments/u/G/TBTN25/BDI695.docx</v>
      </c>
      <c r="U150" t="str">
        <f>HYPERLINK("https://docs.wto.org/imrd/directdoc.asp?DDFDocuments/v/G/TBTN25/BDI695.docx", "https://docs.wto.org/imrd/directdoc.asp?DDFDocuments/v/G/TBTN25/BDI695.docx")</f>
        <v>https://docs.wto.org/imrd/directdoc.asp?DDFDocuments/v/G/TBTN25/BDI695.docx</v>
      </c>
      <c r="V150" t="s">
        <v>44</v>
      </c>
      <c r="W150" t="s">
        <v>45</v>
      </c>
      <c r="X150" t="s">
        <v>45</v>
      </c>
      <c r="Y150" t="s">
        <v>45</v>
      </c>
      <c r="Z150" t="s">
        <v>45</v>
      </c>
      <c r="AA150" t="s">
        <v>45</v>
      </c>
      <c r="AB150" t="s">
        <v>45</v>
      </c>
      <c r="AC150" s="2" t="s">
        <v>652</v>
      </c>
      <c r="AD150" t="s">
        <v>39</v>
      </c>
      <c r="AE150" t="s">
        <v>39</v>
      </c>
      <c r="AF150" t="s">
        <v>39</v>
      </c>
      <c r="AG150" t="s">
        <v>39</v>
      </c>
      <c r="AH150" t="s">
        <v>39</v>
      </c>
      <c r="AI150" s="2" t="s">
        <v>39</v>
      </c>
    </row>
    <row r="151" spans="1:35" ht="105" x14ac:dyDescent="0.25">
      <c r="A151" s="8" t="s">
        <v>630</v>
      </c>
      <c r="B151" s="6" t="s">
        <v>417</v>
      </c>
      <c r="C151" s="7">
        <v>46001</v>
      </c>
      <c r="D151" s="9" t="str">
        <f>HYPERLINK("https://www.epingalert.org/en/Search?viewData= G/TBT/N/BDI/693, G/TBT/N/KEN/1953, G/TBT/N/RWA/1316, G/TBT/N/TZA/1465, G/TBT/N/UGA/2283"," G/TBT/N/BDI/693, G/TBT/N/KEN/1953, G/TBT/N/RWA/1316, G/TBT/N/TZA/1465, G/TBT/N/UGA/2283")</f>
        <v xml:space="preserve"> G/TBT/N/BDI/693, G/TBT/N/KEN/1953, G/TBT/N/RWA/1316, G/TBT/N/TZA/1465, G/TBT/N/UGA/2283</v>
      </c>
      <c r="E151" s="8" t="s">
        <v>660</v>
      </c>
      <c r="F151" s="8" t="s">
        <v>661</v>
      </c>
      <c r="H151" s="8" t="s">
        <v>39</v>
      </c>
      <c r="I151" s="8" t="s">
        <v>133</v>
      </c>
      <c r="J151" s="8" t="s">
        <v>631</v>
      </c>
      <c r="K151" s="8" t="s">
        <v>39</v>
      </c>
      <c r="L151" s="8" t="s">
        <v>115</v>
      </c>
      <c r="M151" s="6"/>
      <c r="N151" s="7">
        <v>46061</v>
      </c>
      <c r="O151" s="7" t="s">
        <v>39</v>
      </c>
      <c r="P151" s="7" t="s">
        <v>39</v>
      </c>
      <c r="Q151" s="6" t="s">
        <v>42</v>
      </c>
      <c r="R151" s="8" t="s">
        <v>662</v>
      </c>
      <c r="S151" t="str">
        <f>HYPERLINK("https://docs.wto.org/imrd/directdoc.asp?DDFDocuments/t/G/TBTN25/BDI693.docx", "https://docs.wto.org/imrd/directdoc.asp?DDFDocuments/t/G/TBTN25/BDI693.docx")</f>
        <v>https://docs.wto.org/imrd/directdoc.asp?DDFDocuments/t/G/TBTN25/BDI693.docx</v>
      </c>
      <c r="T151" t="str">
        <f>HYPERLINK("https://docs.wto.org/imrd/directdoc.asp?DDFDocuments/u/G/TBTN25/BDI693.docx", "https://docs.wto.org/imrd/directdoc.asp?DDFDocuments/u/G/TBTN25/BDI693.docx")</f>
        <v>https://docs.wto.org/imrd/directdoc.asp?DDFDocuments/u/G/TBTN25/BDI693.docx</v>
      </c>
      <c r="U151" t="str">
        <f>HYPERLINK("https://docs.wto.org/imrd/directdoc.asp?DDFDocuments/v/G/TBTN25/BDI693.docx", "https://docs.wto.org/imrd/directdoc.asp?DDFDocuments/v/G/TBTN25/BDI693.docx")</f>
        <v>https://docs.wto.org/imrd/directdoc.asp?DDFDocuments/v/G/TBTN25/BDI693.docx</v>
      </c>
      <c r="V151" t="s">
        <v>44</v>
      </c>
      <c r="W151" t="s">
        <v>45</v>
      </c>
      <c r="X151" t="s">
        <v>45</v>
      </c>
      <c r="Y151" t="s">
        <v>45</v>
      </c>
      <c r="Z151" t="s">
        <v>45</v>
      </c>
      <c r="AA151" t="s">
        <v>45</v>
      </c>
      <c r="AB151" t="s">
        <v>45</v>
      </c>
      <c r="AC151" s="2" t="s">
        <v>663</v>
      </c>
      <c r="AD151" t="s">
        <v>39</v>
      </c>
      <c r="AE151" t="s">
        <v>39</v>
      </c>
      <c r="AF151" t="s">
        <v>39</v>
      </c>
      <c r="AG151" t="s">
        <v>39</v>
      </c>
      <c r="AH151" t="s">
        <v>39</v>
      </c>
      <c r="AI151" s="2" t="s">
        <v>39</v>
      </c>
    </row>
    <row r="152" spans="1:35" ht="60" x14ac:dyDescent="0.25">
      <c r="A152" s="8" t="s">
        <v>630</v>
      </c>
      <c r="B152" s="6" t="s">
        <v>606</v>
      </c>
      <c r="C152" s="7">
        <v>46001</v>
      </c>
      <c r="D152" s="9" t="str">
        <f>HYPERLINK("https://www.epingalert.org/en/Search?viewData= G/TBT/N/BDI/695, G/TBT/N/KEN/1955, G/TBT/N/RWA/1318, G/TBT/N/TZA/1467, G/TBT/N/UGA/2285"," G/TBT/N/BDI/695, G/TBT/N/KEN/1955, G/TBT/N/RWA/1318, G/TBT/N/TZA/1467, G/TBT/N/UGA/2285")</f>
        <v xml:space="preserve"> G/TBT/N/BDI/695, G/TBT/N/KEN/1955, G/TBT/N/RWA/1318, G/TBT/N/TZA/1467, G/TBT/N/UGA/2285</v>
      </c>
      <c r="E152" s="8" t="s">
        <v>649</v>
      </c>
      <c r="F152" s="8" t="s">
        <v>650</v>
      </c>
      <c r="H152" s="8" t="s">
        <v>39</v>
      </c>
      <c r="I152" s="8" t="s">
        <v>133</v>
      </c>
      <c r="J152" s="8" t="s">
        <v>631</v>
      </c>
      <c r="K152" s="8" t="s">
        <v>39</v>
      </c>
      <c r="L152" s="8" t="s">
        <v>115</v>
      </c>
      <c r="M152" s="6"/>
      <c r="N152" s="7">
        <v>46061</v>
      </c>
      <c r="O152" s="7" t="s">
        <v>39</v>
      </c>
      <c r="P152" s="7" t="s">
        <v>39</v>
      </c>
      <c r="Q152" s="6" t="s">
        <v>42</v>
      </c>
      <c r="R152" s="8" t="s">
        <v>651</v>
      </c>
      <c r="S152" t="str">
        <f>HYPERLINK("https://docs.wto.org/imrd/directdoc.asp?DDFDocuments/t/G/TBTN25/BDI695.docx", "https://docs.wto.org/imrd/directdoc.asp?DDFDocuments/t/G/TBTN25/BDI695.docx")</f>
        <v>https://docs.wto.org/imrd/directdoc.asp?DDFDocuments/t/G/TBTN25/BDI695.docx</v>
      </c>
      <c r="T152" t="str">
        <f>HYPERLINK("https://docs.wto.org/imrd/directdoc.asp?DDFDocuments/u/G/TBTN25/BDI695.docx", "https://docs.wto.org/imrd/directdoc.asp?DDFDocuments/u/G/TBTN25/BDI695.docx")</f>
        <v>https://docs.wto.org/imrd/directdoc.asp?DDFDocuments/u/G/TBTN25/BDI695.docx</v>
      </c>
      <c r="U152" t="str">
        <f>HYPERLINK("https://docs.wto.org/imrd/directdoc.asp?DDFDocuments/v/G/TBTN25/BDI695.docx", "https://docs.wto.org/imrd/directdoc.asp?DDFDocuments/v/G/TBTN25/BDI695.docx")</f>
        <v>https://docs.wto.org/imrd/directdoc.asp?DDFDocuments/v/G/TBTN25/BDI695.docx</v>
      </c>
      <c r="V152" t="s">
        <v>44</v>
      </c>
      <c r="W152" t="s">
        <v>45</v>
      </c>
      <c r="X152" t="s">
        <v>45</v>
      </c>
      <c r="Y152" t="s">
        <v>45</v>
      </c>
      <c r="Z152" t="s">
        <v>45</v>
      </c>
      <c r="AA152" t="s">
        <v>45</v>
      </c>
      <c r="AB152" t="s">
        <v>45</v>
      </c>
      <c r="AC152" s="2" t="s">
        <v>652</v>
      </c>
      <c r="AD152" t="s">
        <v>39</v>
      </c>
      <c r="AE152" t="s">
        <v>39</v>
      </c>
      <c r="AF152" t="s">
        <v>39</v>
      </c>
      <c r="AG152" t="s">
        <v>39</v>
      </c>
      <c r="AH152" t="s">
        <v>39</v>
      </c>
      <c r="AI152" s="2" t="s">
        <v>39</v>
      </c>
    </row>
    <row r="153" spans="1:35" ht="180" x14ac:dyDescent="0.25">
      <c r="A153" s="8" t="s">
        <v>630</v>
      </c>
      <c r="B153" s="6" t="s">
        <v>210</v>
      </c>
      <c r="C153" s="7">
        <v>46001</v>
      </c>
      <c r="D153" s="9" t="str">
        <f>HYPERLINK("https://www.epingalert.org/en/Search?viewData= G/TBT/N/BDI/690, G/TBT/N/KEN/1950, G/TBT/N/RWA/1313, G/TBT/N/TZA/1462, G/TBT/N/UGA/2280"," G/TBT/N/BDI/690, G/TBT/N/KEN/1950, G/TBT/N/RWA/1313, G/TBT/N/TZA/1462, G/TBT/N/UGA/2280")</f>
        <v xml:space="preserve"> G/TBT/N/BDI/690, G/TBT/N/KEN/1950, G/TBT/N/RWA/1313, G/TBT/N/TZA/1462, G/TBT/N/UGA/2280</v>
      </c>
      <c r="E153" s="8" t="s">
        <v>628</v>
      </c>
      <c r="F153" s="8" t="s">
        <v>629</v>
      </c>
      <c r="H153" s="8" t="s">
        <v>39</v>
      </c>
      <c r="I153" s="8" t="s">
        <v>133</v>
      </c>
      <c r="J153" s="8" t="s">
        <v>631</v>
      </c>
      <c r="K153" s="8" t="s">
        <v>39</v>
      </c>
      <c r="L153" s="8" t="s">
        <v>115</v>
      </c>
      <c r="M153" s="6"/>
      <c r="N153" s="7">
        <v>46061</v>
      </c>
      <c r="O153" s="7" t="s">
        <v>39</v>
      </c>
      <c r="P153" s="7" t="s">
        <v>39</v>
      </c>
      <c r="Q153" s="6" t="s">
        <v>42</v>
      </c>
      <c r="R153" s="8" t="s">
        <v>632</v>
      </c>
      <c r="S153" t="str">
        <f>HYPERLINK("https://docs.wto.org/imrd/directdoc.asp?DDFDocuments/t/G/TBTN25/BDI690.docx", "https://docs.wto.org/imrd/directdoc.asp?DDFDocuments/t/G/TBTN25/BDI690.docx")</f>
        <v>https://docs.wto.org/imrd/directdoc.asp?DDFDocuments/t/G/TBTN25/BDI690.docx</v>
      </c>
      <c r="T153" t="str">
        <f>HYPERLINK("https://docs.wto.org/imrd/directdoc.asp?DDFDocuments/u/G/TBTN25/BDI690.docx", "https://docs.wto.org/imrd/directdoc.asp?DDFDocuments/u/G/TBTN25/BDI690.docx")</f>
        <v>https://docs.wto.org/imrd/directdoc.asp?DDFDocuments/u/G/TBTN25/BDI690.docx</v>
      </c>
      <c r="U153" t="str">
        <f>HYPERLINK("https://docs.wto.org/imrd/directdoc.asp?DDFDocuments/v/G/TBTN25/BDI690.docx", "https://docs.wto.org/imrd/directdoc.asp?DDFDocuments/v/G/TBTN25/BDI690.docx")</f>
        <v>https://docs.wto.org/imrd/directdoc.asp?DDFDocuments/v/G/TBTN25/BDI690.docx</v>
      </c>
      <c r="V153" t="s">
        <v>44</v>
      </c>
      <c r="W153" t="s">
        <v>45</v>
      </c>
      <c r="X153" t="s">
        <v>45</v>
      </c>
      <c r="Y153" t="s">
        <v>45</v>
      </c>
      <c r="Z153" t="s">
        <v>45</v>
      </c>
      <c r="AA153" t="s">
        <v>45</v>
      </c>
      <c r="AB153" t="s">
        <v>45</v>
      </c>
      <c r="AC153" s="2" t="s">
        <v>633</v>
      </c>
      <c r="AD153" t="s">
        <v>39</v>
      </c>
      <c r="AE153" t="s">
        <v>39</v>
      </c>
      <c r="AF153" t="s">
        <v>39</v>
      </c>
      <c r="AG153" t="s">
        <v>39</v>
      </c>
      <c r="AH153" t="s">
        <v>39</v>
      </c>
      <c r="AI153" s="2" t="s">
        <v>39</v>
      </c>
    </row>
    <row r="154" spans="1:35" ht="60" x14ac:dyDescent="0.25">
      <c r="A154" s="8" t="s">
        <v>630</v>
      </c>
      <c r="B154" s="6" t="s">
        <v>417</v>
      </c>
      <c r="C154" s="7">
        <v>46001</v>
      </c>
      <c r="D154" s="9" t="str">
        <f>HYPERLINK("https://www.epingalert.org/en/Search?viewData= G/TBT/N/BDI/692, G/TBT/N/KEN/1952, G/TBT/N/RWA/1315, G/TBT/N/TZA/1464, G/TBT/N/UGA/2282"," G/TBT/N/BDI/692, G/TBT/N/KEN/1952, G/TBT/N/RWA/1315, G/TBT/N/TZA/1464, G/TBT/N/UGA/2282")</f>
        <v xml:space="preserve"> G/TBT/N/BDI/692, G/TBT/N/KEN/1952, G/TBT/N/RWA/1315, G/TBT/N/TZA/1464, G/TBT/N/UGA/2282</v>
      </c>
      <c r="E154" s="8" t="s">
        <v>664</v>
      </c>
      <c r="F154" s="8" t="s">
        <v>665</v>
      </c>
      <c r="H154" s="8" t="s">
        <v>39</v>
      </c>
      <c r="I154" s="8" t="s">
        <v>133</v>
      </c>
      <c r="J154" s="8" t="s">
        <v>631</v>
      </c>
      <c r="K154" s="8" t="s">
        <v>39</v>
      </c>
      <c r="L154" s="8" t="s">
        <v>115</v>
      </c>
      <c r="M154" s="6"/>
      <c r="N154" s="7">
        <v>46061</v>
      </c>
      <c r="O154" s="7" t="s">
        <v>39</v>
      </c>
      <c r="P154" s="7" t="s">
        <v>39</v>
      </c>
      <c r="Q154" s="6" t="s">
        <v>42</v>
      </c>
      <c r="R154" s="8" t="s">
        <v>666</v>
      </c>
      <c r="S154" t="str">
        <f>HYPERLINK("https://docs.wto.org/imrd/directdoc.asp?DDFDocuments/t/G/TBTN25/BDI692.docx", "https://docs.wto.org/imrd/directdoc.asp?DDFDocuments/t/G/TBTN25/BDI692.docx")</f>
        <v>https://docs.wto.org/imrd/directdoc.asp?DDFDocuments/t/G/TBTN25/BDI692.docx</v>
      </c>
      <c r="T154" t="str">
        <f>HYPERLINK("https://docs.wto.org/imrd/directdoc.asp?DDFDocuments/u/G/TBTN25/BDI692.docx", "https://docs.wto.org/imrd/directdoc.asp?DDFDocuments/u/G/TBTN25/BDI692.docx")</f>
        <v>https://docs.wto.org/imrd/directdoc.asp?DDFDocuments/u/G/TBTN25/BDI692.docx</v>
      </c>
      <c r="U154" t="str">
        <f>HYPERLINK("https://docs.wto.org/imrd/directdoc.asp?DDFDocuments/v/G/TBTN25/BDI692.docx", "https://docs.wto.org/imrd/directdoc.asp?DDFDocuments/v/G/TBTN25/BDI692.docx")</f>
        <v>https://docs.wto.org/imrd/directdoc.asp?DDFDocuments/v/G/TBTN25/BDI692.docx</v>
      </c>
      <c r="V154" t="s">
        <v>44</v>
      </c>
      <c r="W154" t="s">
        <v>45</v>
      </c>
      <c r="X154" t="s">
        <v>45</v>
      </c>
      <c r="Y154" t="s">
        <v>45</v>
      </c>
      <c r="Z154" t="s">
        <v>45</v>
      </c>
      <c r="AA154" t="s">
        <v>45</v>
      </c>
      <c r="AB154" t="s">
        <v>45</v>
      </c>
      <c r="AC154" s="2" t="s">
        <v>667</v>
      </c>
      <c r="AD154" t="s">
        <v>39</v>
      </c>
      <c r="AE154" t="s">
        <v>39</v>
      </c>
      <c r="AF154" t="s">
        <v>39</v>
      </c>
      <c r="AG154" t="s">
        <v>39</v>
      </c>
      <c r="AH154" t="s">
        <v>39</v>
      </c>
      <c r="AI154" s="2" t="s">
        <v>39</v>
      </c>
    </row>
    <row r="155" spans="1:35" ht="60" x14ac:dyDescent="0.25">
      <c r="A155" s="8" t="s">
        <v>630</v>
      </c>
      <c r="B155" s="6" t="s">
        <v>627</v>
      </c>
      <c r="C155" s="7">
        <v>46001</v>
      </c>
      <c r="D155" s="9" t="str">
        <f>HYPERLINK("https://www.epingalert.org/en/Search?viewData= G/TBT/N/BDI/691, G/TBT/N/KEN/1951, G/TBT/N/RWA/1314, G/TBT/N/TZA/1463, G/TBT/N/UGA/2281"," G/TBT/N/BDI/691, G/TBT/N/KEN/1951, G/TBT/N/RWA/1314, G/TBT/N/TZA/1463, G/TBT/N/UGA/2281")</f>
        <v xml:space="preserve"> G/TBT/N/BDI/691, G/TBT/N/KEN/1951, G/TBT/N/RWA/1314, G/TBT/N/TZA/1463, G/TBT/N/UGA/2281</v>
      </c>
      <c r="E155" s="8" t="s">
        <v>668</v>
      </c>
      <c r="F155" s="8" t="s">
        <v>669</v>
      </c>
      <c r="H155" s="8" t="s">
        <v>39</v>
      </c>
      <c r="I155" s="8" t="s">
        <v>133</v>
      </c>
      <c r="J155" s="8" t="s">
        <v>631</v>
      </c>
      <c r="K155" s="8" t="s">
        <v>39</v>
      </c>
      <c r="L155" s="8" t="s">
        <v>115</v>
      </c>
      <c r="M155" s="6"/>
      <c r="N155" s="7">
        <v>46061</v>
      </c>
      <c r="O155" s="7" t="s">
        <v>39</v>
      </c>
      <c r="P155" s="7" t="s">
        <v>39</v>
      </c>
      <c r="Q155" s="6" t="s">
        <v>42</v>
      </c>
      <c r="R155" s="8" t="s">
        <v>670</v>
      </c>
      <c r="S155" t="str">
        <f>HYPERLINK("https://docs.wto.org/imrd/directdoc.asp?DDFDocuments/t/G/TBTN25/BDI691.docx", "https://docs.wto.org/imrd/directdoc.asp?DDFDocuments/t/G/TBTN25/BDI691.docx")</f>
        <v>https://docs.wto.org/imrd/directdoc.asp?DDFDocuments/t/G/TBTN25/BDI691.docx</v>
      </c>
      <c r="T155" t="str">
        <f>HYPERLINK("https://docs.wto.org/imrd/directdoc.asp?DDFDocuments/u/G/TBTN25/BDI691.docx", "https://docs.wto.org/imrd/directdoc.asp?DDFDocuments/u/G/TBTN25/BDI691.docx")</f>
        <v>https://docs.wto.org/imrd/directdoc.asp?DDFDocuments/u/G/TBTN25/BDI691.docx</v>
      </c>
      <c r="U155" t="str">
        <f>HYPERLINK("https://docs.wto.org/imrd/directdoc.asp?DDFDocuments/v/G/TBTN25/BDI691.docx", "https://docs.wto.org/imrd/directdoc.asp?DDFDocuments/v/G/TBTN25/BDI691.docx")</f>
        <v>https://docs.wto.org/imrd/directdoc.asp?DDFDocuments/v/G/TBTN25/BDI691.docx</v>
      </c>
      <c r="V155" t="s">
        <v>44</v>
      </c>
      <c r="W155" t="s">
        <v>45</v>
      </c>
      <c r="X155" t="s">
        <v>45</v>
      </c>
      <c r="Y155" t="s">
        <v>45</v>
      </c>
      <c r="Z155" t="s">
        <v>45</v>
      </c>
      <c r="AA155" t="s">
        <v>45</v>
      </c>
      <c r="AB155" t="s">
        <v>45</v>
      </c>
      <c r="AC155" s="2" t="s">
        <v>671</v>
      </c>
      <c r="AD155" t="s">
        <v>39</v>
      </c>
      <c r="AE155" t="s">
        <v>39</v>
      </c>
      <c r="AF155" t="s">
        <v>39</v>
      </c>
      <c r="AG155" t="s">
        <v>39</v>
      </c>
      <c r="AH155" t="s">
        <v>39</v>
      </c>
      <c r="AI155" s="2" t="s">
        <v>39</v>
      </c>
    </row>
    <row r="156" spans="1:35" ht="120" x14ac:dyDescent="0.25">
      <c r="A156" s="8" t="s">
        <v>630</v>
      </c>
      <c r="B156" s="6" t="s">
        <v>210</v>
      </c>
      <c r="C156" s="7">
        <v>46001</v>
      </c>
      <c r="D156" s="9" t="str">
        <f>HYPERLINK("https://www.epingalert.org/en/Search?viewData= G/TBT/N/BDI/696, G/TBT/N/KEN/1956, G/TBT/N/RWA/1319, G/TBT/N/TZA/1468, G/TBT/N/UGA/2286"," G/TBT/N/BDI/696, G/TBT/N/KEN/1956, G/TBT/N/RWA/1319, G/TBT/N/TZA/1468, G/TBT/N/UGA/2286")</f>
        <v xml:space="preserve"> G/TBT/N/BDI/696, G/TBT/N/KEN/1956, G/TBT/N/RWA/1319, G/TBT/N/TZA/1468, G/TBT/N/UGA/2286</v>
      </c>
      <c r="E156" s="8" t="s">
        <v>676</v>
      </c>
      <c r="F156" s="8" t="s">
        <v>677</v>
      </c>
      <c r="H156" s="8" t="s">
        <v>39</v>
      </c>
      <c r="I156" s="8" t="s">
        <v>133</v>
      </c>
      <c r="J156" s="8" t="s">
        <v>631</v>
      </c>
      <c r="K156" s="8" t="s">
        <v>39</v>
      </c>
      <c r="L156" s="8" t="s">
        <v>115</v>
      </c>
      <c r="M156" s="6"/>
      <c r="N156" s="7">
        <v>46061</v>
      </c>
      <c r="O156" s="7" t="s">
        <v>39</v>
      </c>
      <c r="P156" s="7" t="s">
        <v>39</v>
      </c>
      <c r="Q156" s="6" t="s">
        <v>42</v>
      </c>
      <c r="R156" s="8" t="s">
        <v>678</v>
      </c>
      <c r="S156" t="str">
        <f>HYPERLINK("https://docs.wto.org/imrd/directdoc.asp?DDFDocuments/t/G/TBTN25/BDI696.docx", "https://docs.wto.org/imrd/directdoc.asp?DDFDocuments/t/G/TBTN25/BDI696.docx")</f>
        <v>https://docs.wto.org/imrd/directdoc.asp?DDFDocuments/t/G/TBTN25/BDI696.docx</v>
      </c>
      <c r="T156" t="str">
        <f>HYPERLINK("https://docs.wto.org/imrd/directdoc.asp?DDFDocuments/u/G/TBTN25/BDI696.docx", "https://docs.wto.org/imrd/directdoc.asp?DDFDocuments/u/G/TBTN25/BDI696.docx")</f>
        <v>https://docs.wto.org/imrd/directdoc.asp?DDFDocuments/u/G/TBTN25/BDI696.docx</v>
      </c>
      <c r="U156" t="str">
        <f>HYPERLINK("https://docs.wto.org/imrd/directdoc.asp?DDFDocuments/v/G/TBTN25/BDI696.docx", "https://docs.wto.org/imrd/directdoc.asp?DDFDocuments/v/G/TBTN25/BDI696.docx")</f>
        <v>https://docs.wto.org/imrd/directdoc.asp?DDFDocuments/v/G/TBTN25/BDI696.docx</v>
      </c>
      <c r="V156" t="s">
        <v>44</v>
      </c>
      <c r="W156" t="s">
        <v>45</v>
      </c>
      <c r="X156" t="s">
        <v>45</v>
      </c>
      <c r="Y156" t="s">
        <v>45</v>
      </c>
      <c r="Z156" t="s">
        <v>45</v>
      </c>
      <c r="AA156" t="s">
        <v>45</v>
      </c>
      <c r="AB156" t="s">
        <v>45</v>
      </c>
      <c r="AC156" s="2" t="s">
        <v>679</v>
      </c>
      <c r="AD156" t="s">
        <v>39</v>
      </c>
      <c r="AE156" t="s">
        <v>39</v>
      </c>
      <c r="AF156" t="s">
        <v>39</v>
      </c>
      <c r="AG156" t="s">
        <v>39</v>
      </c>
      <c r="AH156" t="s">
        <v>39</v>
      </c>
      <c r="AI156" s="2" t="s">
        <v>39</v>
      </c>
    </row>
    <row r="157" spans="1:35" ht="90" x14ac:dyDescent="0.25">
      <c r="A157" s="8" t="s">
        <v>709</v>
      </c>
      <c r="B157" s="6" t="s">
        <v>87</v>
      </c>
      <c r="C157" s="7">
        <v>46000</v>
      </c>
      <c r="D157" s="9" t="str">
        <f>HYPERLINK("https://www.epingalert.org/en/Search?viewData= G/TBT/N/JOR/83"," G/TBT/N/JOR/83")</f>
        <v xml:space="preserve"> G/TBT/N/JOR/83</v>
      </c>
      <c r="E157" s="8" t="s">
        <v>707</v>
      </c>
      <c r="F157" s="8" t="s">
        <v>708</v>
      </c>
      <c r="H157" s="8" t="s">
        <v>39</v>
      </c>
      <c r="I157" s="8" t="s">
        <v>710</v>
      </c>
      <c r="J157" s="8" t="s">
        <v>711</v>
      </c>
      <c r="K157" s="8" t="s">
        <v>39</v>
      </c>
      <c r="L157" s="8" t="s">
        <v>39</v>
      </c>
      <c r="M157" s="6"/>
      <c r="N157" s="7">
        <v>46060</v>
      </c>
      <c r="O157" s="7">
        <v>46144</v>
      </c>
      <c r="P157" s="7">
        <v>46236</v>
      </c>
      <c r="Q157" s="6" t="s">
        <v>42</v>
      </c>
      <c r="R157" s="8" t="s">
        <v>712</v>
      </c>
      <c r="S157" t="str">
        <f>HYPERLINK("https://docs.wto.org/imrd/directdoc.asp?DDFDocuments/t/G/TBTN25/JOR83.docx", "https://docs.wto.org/imrd/directdoc.asp?DDFDocuments/t/G/TBTN25/JOR83.docx")</f>
        <v>https://docs.wto.org/imrd/directdoc.asp?DDFDocuments/t/G/TBTN25/JOR83.docx</v>
      </c>
      <c r="T157" t="str">
        <f>HYPERLINK("https://docs.wto.org/imrd/directdoc.asp?DDFDocuments/u/G/TBTN25/JOR83.docx", "https://docs.wto.org/imrd/directdoc.asp?DDFDocuments/u/G/TBTN25/JOR83.docx")</f>
        <v>https://docs.wto.org/imrd/directdoc.asp?DDFDocuments/u/G/TBTN25/JOR83.docx</v>
      </c>
      <c r="U157" t="str">
        <f>HYPERLINK("https://docs.wto.org/imrd/directdoc.asp?DDFDocuments/v/G/TBTN25/JOR83.docx", "https://docs.wto.org/imrd/directdoc.asp?DDFDocuments/v/G/TBTN25/JOR83.docx")</f>
        <v>https://docs.wto.org/imrd/directdoc.asp?DDFDocuments/v/G/TBTN25/JOR83.docx</v>
      </c>
      <c r="V157" t="s">
        <v>44</v>
      </c>
      <c r="W157" t="s">
        <v>45</v>
      </c>
      <c r="X157" t="s">
        <v>45</v>
      </c>
      <c r="Y157" t="s">
        <v>45</v>
      </c>
      <c r="Z157" t="s">
        <v>45</v>
      </c>
      <c r="AA157" t="s">
        <v>45</v>
      </c>
      <c r="AB157" t="s">
        <v>45</v>
      </c>
      <c r="AC157" s="2" t="s">
        <v>713</v>
      </c>
      <c r="AD157" t="s">
        <v>39</v>
      </c>
      <c r="AE157" t="s">
        <v>39</v>
      </c>
      <c r="AF157" t="s">
        <v>39</v>
      </c>
      <c r="AG157" t="s">
        <v>39</v>
      </c>
      <c r="AH157" t="s">
        <v>39</v>
      </c>
      <c r="AI157" s="2" t="s">
        <v>39</v>
      </c>
    </row>
    <row r="158" spans="1:35" ht="90" x14ac:dyDescent="0.25">
      <c r="A158" s="8" t="s">
        <v>716</v>
      </c>
      <c r="B158" s="6" t="s">
        <v>218</v>
      </c>
      <c r="C158" s="7">
        <v>46000</v>
      </c>
      <c r="D158" s="9" t="str">
        <f>HYPERLINK("https://www.epingalert.org/en/Search?viewData= G/TBT/N/CHN/2154"," G/TBT/N/CHN/2154")</f>
        <v xml:space="preserve"> G/TBT/N/CHN/2154</v>
      </c>
      <c r="E158" s="8" t="s">
        <v>714</v>
      </c>
      <c r="F158" s="8" t="s">
        <v>715</v>
      </c>
      <c r="H158" s="8" t="s">
        <v>717</v>
      </c>
      <c r="I158" s="8" t="s">
        <v>718</v>
      </c>
      <c r="J158" s="8" t="s">
        <v>300</v>
      </c>
      <c r="K158" s="8" t="s">
        <v>39</v>
      </c>
      <c r="L158" s="8" t="s">
        <v>107</v>
      </c>
      <c r="M158" s="6"/>
      <c r="N158" s="7">
        <v>46060</v>
      </c>
      <c r="O158" s="7" t="s">
        <v>39</v>
      </c>
      <c r="P158" s="7" t="s">
        <v>39</v>
      </c>
      <c r="Q158" s="6" t="s">
        <v>42</v>
      </c>
      <c r="R158" s="8" t="s">
        <v>719</v>
      </c>
      <c r="S158" t="str">
        <f>HYPERLINK("https://docs.wto.org/imrd/directdoc.asp?DDFDocuments/t/G/TBTN25/CHN2154.docx", "https://docs.wto.org/imrd/directdoc.asp?DDFDocuments/t/G/TBTN25/CHN2154.docx")</f>
        <v>https://docs.wto.org/imrd/directdoc.asp?DDFDocuments/t/G/TBTN25/CHN2154.docx</v>
      </c>
      <c r="T158" t="str">
        <f>HYPERLINK("https://docs.wto.org/imrd/directdoc.asp?DDFDocuments/u/G/TBTN25/CHN2154.docx", "https://docs.wto.org/imrd/directdoc.asp?DDFDocuments/u/G/TBTN25/CHN2154.docx")</f>
        <v>https://docs.wto.org/imrd/directdoc.asp?DDFDocuments/u/G/TBTN25/CHN2154.docx</v>
      </c>
      <c r="U158" t="str">
        <f>HYPERLINK("https://docs.wto.org/imrd/directdoc.asp?DDFDocuments/v/G/TBTN25/CHN2154.docx", "https://docs.wto.org/imrd/directdoc.asp?DDFDocuments/v/G/TBTN25/CHN2154.docx")</f>
        <v>https://docs.wto.org/imrd/directdoc.asp?DDFDocuments/v/G/TBTN25/CHN2154.docx</v>
      </c>
      <c r="V158" t="s">
        <v>44</v>
      </c>
      <c r="W158" t="s">
        <v>45</v>
      </c>
      <c r="X158" t="s">
        <v>45</v>
      </c>
      <c r="Y158" t="s">
        <v>45</v>
      </c>
      <c r="Z158" t="s">
        <v>45</v>
      </c>
      <c r="AA158" t="s">
        <v>45</v>
      </c>
      <c r="AB158" t="s">
        <v>45</v>
      </c>
      <c r="AC158" s="2" t="s">
        <v>39</v>
      </c>
      <c r="AD158" t="s">
        <v>39</v>
      </c>
      <c r="AE158" t="s">
        <v>39</v>
      </c>
      <c r="AF158" t="s">
        <v>39</v>
      </c>
      <c r="AG158" t="s">
        <v>39</v>
      </c>
      <c r="AH158" t="s">
        <v>39</v>
      </c>
      <c r="AI158" s="2" t="s">
        <v>39</v>
      </c>
    </row>
    <row r="159" spans="1:35" ht="225" x14ac:dyDescent="0.25">
      <c r="A159" s="8" t="s">
        <v>722</v>
      </c>
      <c r="B159" s="6" t="s">
        <v>173</v>
      </c>
      <c r="C159" s="7">
        <v>46000</v>
      </c>
      <c r="D159" s="9" t="str">
        <f>HYPERLINK("https://www.epingalert.org/en/Search?viewData= G/TBT/N/ISR/1407"," G/TBT/N/ISR/1407")</f>
        <v xml:space="preserve"> G/TBT/N/ISR/1407</v>
      </c>
      <c r="E159" s="8" t="s">
        <v>720</v>
      </c>
      <c r="F159" s="8" t="s">
        <v>721</v>
      </c>
      <c r="H159" s="8" t="s">
        <v>39</v>
      </c>
      <c r="I159" s="8" t="s">
        <v>723</v>
      </c>
      <c r="J159" s="8" t="s">
        <v>177</v>
      </c>
      <c r="K159" s="8" t="s">
        <v>39</v>
      </c>
      <c r="L159" s="8" t="s">
        <v>115</v>
      </c>
      <c r="M159" s="6"/>
      <c r="N159" s="7">
        <v>46060</v>
      </c>
      <c r="O159" s="7" t="s">
        <v>39</v>
      </c>
      <c r="P159" s="7" t="s">
        <v>39</v>
      </c>
      <c r="Q159" s="6" t="s">
        <v>42</v>
      </c>
      <c r="R159" s="8" t="s">
        <v>724</v>
      </c>
      <c r="S159" t="str">
        <f>HYPERLINK("https://docs.wto.org/imrd/directdoc.asp?DDFDocuments/t/G/TBTN25/ISR1407.docx", "https://docs.wto.org/imrd/directdoc.asp?DDFDocuments/t/G/TBTN25/ISR1407.docx")</f>
        <v>https://docs.wto.org/imrd/directdoc.asp?DDFDocuments/t/G/TBTN25/ISR1407.docx</v>
      </c>
      <c r="T159" t="str">
        <f>HYPERLINK("https://docs.wto.org/imrd/directdoc.asp?DDFDocuments/u/G/TBTN25/ISR1407.docx", "https://docs.wto.org/imrd/directdoc.asp?DDFDocuments/u/G/TBTN25/ISR1407.docx")</f>
        <v>https://docs.wto.org/imrd/directdoc.asp?DDFDocuments/u/G/TBTN25/ISR1407.docx</v>
      </c>
      <c r="U159" t="str">
        <f>HYPERLINK("https://docs.wto.org/imrd/directdoc.asp?DDFDocuments/v/G/TBTN25/ISR1407.docx", "https://docs.wto.org/imrd/directdoc.asp?DDFDocuments/v/G/TBTN25/ISR1407.docx")</f>
        <v>https://docs.wto.org/imrd/directdoc.asp?DDFDocuments/v/G/TBTN25/ISR1407.docx</v>
      </c>
      <c r="V159" t="s">
        <v>44</v>
      </c>
      <c r="W159" t="s">
        <v>45</v>
      </c>
      <c r="X159" t="s">
        <v>44</v>
      </c>
      <c r="Y159" t="s">
        <v>45</v>
      </c>
      <c r="Z159" t="s">
        <v>45</v>
      </c>
      <c r="AA159" t="s">
        <v>45</v>
      </c>
      <c r="AB159" t="s">
        <v>45</v>
      </c>
      <c r="AC159" s="2" t="s">
        <v>725</v>
      </c>
      <c r="AD159" t="s">
        <v>39</v>
      </c>
      <c r="AE159" t="s">
        <v>39</v>
      </c>
      <c r="AF159" t="s">
        <v>39</v>
      </c>
      <c r="AG159" t="s">
        <v>39</v>
      </c>
      <c r="AH159" t="s">
        <v>39</v>
      </c>
      <c r="AI159" s="2" t="s">
        <v>39</v>
      </c>
    </row>
    <row r="160" spans="1:35" ht="105" x14ac:dyDescent="0.25">
      <c r="A160" s="8" t="s">
        <v>728</v>
      </c>
      <c r="B160" s="6" t="s">
        <v>218</v>
      </c>
      <c r="C160" s="7">
        <v>46000</v>
      </c>
      <c r="D160" s="9" t="str">
        <f>HYPERLINK("https://www.epingalert.org/en/Search?viewData= G/TBT/N/CHN/2152"," G/TBT/N/CHN/2152")</f>
        <v xml:space="preserve"> G/TBT/N/CHN/2152</v>
      </c>
      <c r="E160" s="8" t="s">
        <v>726</v>
      </c>
      <c r="F160" s="8" t="s">
        <v>727</v>
      </c>
      <c r="H160" s="8" t="s">
        <v>717</v>
      </c>
      <c r="I160" s="8" t="s">
        <v>718</v>
      </c>
      <c r="J160" s="8" t="s">
        <v>300</v>
      </c>
      <c r="K160" s="8" t="s">
        <v>39</v>
      </c>
      <c r="L160" s="8" t="s">
        <v>39</v>
      </c>
      <c r="M160" s="6"/>
      <c r="N160" s="7">
        <v>46060</v>
      </c>
      <c r="O160" s="7" t="s">
        <v>39</v>
      </c>
      <c r="P160" s="7" t="s">
        <v>39</v>
      </c>
      <c r="Q160" s="6" t="s">
        <v>42</v>
      </c>
      <c r="R160" s="8" t="s">
        <v>729</v>
      </c>
      <c r="S160" t="str">
        <f>HYPERLINK("https://docs.wto.org/imrd/directdoc.asp?DDFDocuments/t/G/TBTN25/CHN2152.docx", "https://docs.wto.org/imrd/directdoc.asp?DDFDocuments/t/G/TBTN25/CHN2152.docx")</f>
        <v>https://docs.wto.org/imrd/directdoc.asp?DDFDocuments/t/G/TBTN25/CHN2152.docx</v>
      </c>
      <c r="T160" t="str">
        <f>HYPERLINK("https://docs.wto.org/imrd/directdoc.asp?DDFDocuments/u/G/TBTN25/CHN2152.docx", "https://docs.wto.org/imrd/directdoc.asp?DDFDocuments/u/G/TBTN25/CHN2152.docx")</f>
        <v>https://docs.wto.org/imrd/directdoc.asp?DDFDocuments/u/G/TBTN25/CHN2152.docx</v>
      </c>
      <c r="U160" t="str">
        <f>HYPERLINK("https://docs.wto.org/imrd/directdoc.asp?DDFDocuments/v/G/TBTN25/CHN2152.docx", "https://docs.wto.org/imrd/directdoc.asp?DDFDocuments/v/G/TBTN25/CHN2152.docx")</f>
        <v>https://docs.wto.org/imrd/directdoc.asp?DDFDocuments/v/G/TBTN25/CHN2152.docx</v>
      </c>
      <c r="V160" t="s">
        <v>44</v>
      </c>
      <c r="W160" t="s">
        <v>45</v>
      </c>
      <c r="X160" t="s">
        <v>45</v>
      </c>
      <c r="Y160" t="s">
        <v>45</v>
      </c>
      <c r="Z160" t="s">
        <v>45</v>
      </c>
      <c r="AA160" t="s">
        <v>45</v>
      </c>
      <c r="AB160" t="s">
        <v>45</v>
      </c>
      <c r="AC160" s="2" t="s">
        <v>39</v>
      </c>
      <c r="AD160" t="s">
        <v>39</v>
      </c>
      <c r="AE160" t="s">
        <v>39</v>
      </c>
      <c r="AF160" t="s">
        <v>39</v>
      </c>
      <c r="AG160" t="s">
        <v>39</v>
      </c>
      <c r="AH160" t="s">
        <v>39</v>
      </c>
      <c r="AI160" s="2" t="s">
        <v>39</v>
      </c>
    </row>
    <row r="161" spans="1:35" ht="90" x14ac:dyDescent="0.25">
      <c r="A161" s="8" t="s">
        <v>732</v>
      </c>
      <c r="B161" s="6" t="s">
        <v>218</v>
      </c>
      <c r="C161" s="7">
        <v>46000</v>
      </c>
      <c r="D161" s="9" t="str">
        <f>HYPERLINK("https://www.epingalert.org/en/Search?viewData= G/TBT/N/CHN/2157"," G/TBT/N/CHN/2157")</f>
        <v xml:space="preserve"> G/TBT/N/CHN/2157</v>
      </c>
      <c r="E161" s="8" t="s">
        <v>730</v>
      </c>
      <c r="F161" s="8" t="s">
        <v>731</v>
      </c>
      <c r="H161" s="8" t="s">
        <v>733</v>
      </c>
      <c r="I161" s="8" t="s">
        <v>718</v>
      </c>
      <c r="J161" s="8" t="s">
        <v>300</v>
      </c>
      <c r="K161" s="8" t="s">
        <v>39</v>
      </c>
      <c r="L161" s="8" t="s">
        <v>39</v>
      </c>
      <c r="M161" s="6"/>
      <c r="N161" s="7">
        <v>46060</v>
      </c>
      <c r="O161" s="7" t="s">
        <v>39</v>
      </c>
      <c r="P161" s="7" t="s">
        <v>39</v>
      </c>
      <c r="Q161" s="6" t="s">
        <v>42</v>
      </c>
      <c r="R161" s="8" t="s">
        <v>734</v>
      </c>
      <c r="S161" t="str">
        <f>HYPERLINK("https://docs.wto.org/imrd/directdoc.asp?DDFDocuments/t/G/TBTN25/CHN2157.docx", "https://docs.wto.org/imrd/directdoc.asp?DDFDocuments/t/G/TBTN25/CHN2157.docx")</f>
        <v>https://docs.wto.org/imrd/directdoc.asp?DDFDocuments/t/G/TBTN25/CHN2157.docx</v>
      </c>
      <c r="T161" t="str">
        <f>HYPERLINK("https://docs.wto.org/imrd/directdoc.asp?DDFDocuments/u/G/TBTN25/CHN2157.docx", "https://docs.wto.org/imrd/directdoc.asp?DDFDocuments/u/G/TBTN25/CHN2157.docx")</f>
        <v>https://docs.wto.org/imrd/directdoc.asp?DDFDocuments/u/G/TBTN25/CHN2157.docx</v>
      </c>
      <c r="U161" t="str">
        <f>HYPERLINK("https://docs.wto.org/imrd/directdoc.asp?DDFDocuments/v/G/TBTN25/CHN2157.docx", "https://docs.wto.org/imrd/directdoc.asp?DDFDocuments/v/G/TBTN25/CHN2157.docx")</f>
        <v>https://docs.wto.org/imrd/directdoc.asp?DDFDocuments/v/G/TBTN25/CHN2157.docx</v>
      </c>
      <c r="V161" t="s">
        <v>44</v>
      </c>
      <c r="W161" t="s">
        <v>45</v>
      </c>
      <c r="X161" t="s">
        <v>45</v>
      </c>
      <c r="Y161" t="s">
        <v>45</v>
      </c>
      <c r="Z161" t="s">
        <v>45</v>
      </c>
      <c r="AA161" t="s">
        <v>45</v>
      </c>
      <c r="AB161" t="s">
        <v>45</v>
      </c>
      <c r="AC161" s="2" t="s">
        <v>39</v>
      </c>
      <c r="AD161" t="s">
        <v>39</v>
      </c>
      <c r="AE161" t="s">
        <v>39</v>
      </c>
      <c r="AF161" t="s">
        <v>39</v>
      </c>
      <c r="AG161" t="s">
        <v>39</v>
      </c>
      <c r="AH161" t="s">
        <v>39</v>
      </c>
      <c r="AI161" s="2" t="s">
        <v>39</v>
      </c>
    </row>
    <row r="162" spans="1:35" ht="60" x14ac:dyDescent="0.25">
      <c r="A162" s="8" t="s">
        <v>737</v>
      </c>
      <c r="B162" s="6" t="s">
        <v>218</v>
      </c>
      <c r="C162" s="7">
        <v>46000</v>
      </c>
      <c r="D162" s="9" t="str">
        <f>HYPERLINK("https://www.epingalert.org/en/Search?viewData= G/TBT/N/CHN/2156"," G/TBT/N/CHN/2156")</f>
        <v xml:space="preserve"> G/TBT/N/CHN/2156</v>
      </c>
      <c r="E162" s="8" t="s">
        <v>735</v>
      </c>
      <c r="F162" s="8" t="s">
        <v>736</v>
      </c>
      <c r="H162" s="8" t="s">
        <v>733</v>
      </c>
      <c r="I162" s="8" t="s">
        <v>718</v>
      </c>
      <c r="J162" s="8" t="s">
        <v>300</v>
      </c>
      <c r="K162" s="8" t="s">
        <v>39</v>
      </c>
      <c r="L162" s="8" t="s">
        <v>39</v>
      </c>
      <c r="M162" s="6"/>
      <c r="N162" s="7">
        <v>46060</v>
      </c>
      <c r="O162" s="7" t="s">
        <v>39</v>
      </c>
      <c r="P162" s="7" t="s">
        <v>39</v>
      </c>
      <c r="Q162" s="6" t="s">
        <v>42</v>
      </c>
      <c r="R162" s="8" t="s">
        <v>738</v>
      </c>
      <c r="S162" t="str">
        <f>HYPERLINK("https://docs.wto.org/imrd/directdoc.asp?DDFDocuments/t/G/TBTN25/CHN2156.docx", "https://docs.wto.org/imrd/directdoc.asp?DDFDocuments/t/G/TBTN25/CHN2156.docx")</f>
        <v>https://docs.wto.org/imrd/directdoc.asp?DDFDocuments/t/G/TBTN25/CHN2156.docx</v>
      </c>
      <c r="T162" t="str">
        <f>HYPERLINK("https://docs.wto.org/imrd/directdoc.asp?DDFDocuments/u/G/TBTN25/CHN2156.docx", "https://docs.wto.org/imrd/directdoc.asp?DDFDocuments/u/G/TBTN25/CHN2156.docx")</f>
        <v>https://docs.wto.org/imrd/directdoc.asp?DDFDocuments/u/G/TBTN25/CHN2156.docx</v>
      </c>
      <c r="U162" t="str">
        <f>HYPERLINK("https://docs.wto.org/imrd/directdoc.asp?DDFDocuments/v/G/TBTN25/CHN2156.docx", "https://docs.wto.org/imrd/directdoc.asp?DDFDocuments/v/G/TBTN25/CHN2156.docx")</f>
        <v>https://docs.wto.org/imrd/directdoc.asp?DDFDocuments/v/G/TBTN25/CHN2156.docx</v>
      </c>
      <c r="V162" t="s">
        <v>44</v>
      </c>
      <c r="W162" t="s">
        <v>45</v>
      </c>
      <c r="X162" t="s">
        <v>45</v>
      </c>
      <c r="Y162" t="s">
        <v>45</v>
      </c>
      <c r="Z162" t="s">
        <v>45</v>
      </c>
      <c r="AA162" t="s">
        <v>45</v>
      </c>
      <c r="AB162" t="s">
        <v>45</v>
      </c>
      <c r="AC162" s="2" t="s">
        <v>39</v>
      </c>
      <c r="AD162" t="s">
        <v>39</v>
      </c>
      <c r="AE162" t="s">
        <v>39</v>
      </c>
      <c r="AF162" t="s">
        <v>39</v>
      </c>
      <c r="AG162" t="s">
        <v>39</v>
      </c>
      <c r="AH162" t="s">
        <v>39</v>
      </c>
      <c r="AI162" s="2" t="s">
        <v>39</v>
      </c>
    </row>
    <row r="163" spans="1:35" ht="45" x14ac:dyDescent="0.25">
      <c r="A163" s="8" t="s">
        <v>741</v>
      </c>
      <c r="B163" s="6" t="s">
        <v>218</v>
      </c>
      <c r="C163" s="7">
        <v>46000</v>
      </c>
      <c r="D163" s="9" t="str">
        <f>HYPERLINK("https://www.epingalert.org/en/Search?viewData= G/TBT/N/CHN/2158"," G/TBT/N/CHN/2158")</f>
        <v xml:space="preserve"> G/TBT/N/CHN/2158</v>
      </c>
      <c r="E163" s="8" t="s">
        <v>739</v>
      </c>
      <c r="F163" s="8" t="s">
        <v>740</v>
      </c>
      <c r="H163" s="8" t="s">
        <v>742</v>
      </c>
      <c r="I163" s="8" t="s">
        <v>743</v>
      </c>
      <c r="J163" s="8" t="s">
        <v>237</v>
      </c>
      <c r="K163" s="8" t="s">
        <v>39</v>
      </c>
      <c r="L163" s="8" t="s">
        <v>39</v>
      </c>
      <c r="M163" s="6"/>
      <c r="N163" s="7">
        <v>46060</v>
      </c>
      <c r="O163" s="7" t="s">
        <v>39</v>
      </c>
      <c r="P163" s="7" t="s">
        <v>39</v>
      </c>
      <c r="Q163" s="6" t="s">
        <v>42</v>
      </c>
      <c r="R163" s="8" t="s">
        <v>744</v>
      </c>
      <c r="S163" t="str">
        <f>HYPERLINK("https://docs.wto.org/imrd/directdoc.asp?DDFDocuments/t/G/TBTN25/CHN2158.docx", "https://docs.wto.org/imrd/directdoc.asp?DDFDocuments/t/G/TBTN25/CHN2158.docx")</f>
        <v>https://docs.wto.org/imrd/directdoc.asp?DDFDocuments/t/G/TBTN25/CHN2158.docx</v>
      </c>
      <c r="T163" t="str">
        <f>HYPERLINK("https://docs.wto.org/imrd/directdoc.asp?DDFDocuments/u/G/TBTN25/CHN2158.docx", "https://docs.wto.org/imrd/directdoc.asp?DDFDocuments/u/G/TBTN25/CHN2158.docx")</f>
        <v>https://docs.wto.org/imrd/directdoc.asp?DDFDocuments/u/G/TBTN25/CHN2158.docx</v>
      </c>
      <c r="U163" t="str">
        <f>HYPERLINK("https://docs.wto.org/imrd/directdoc.asp?DDFDocuments/v/G/TBTN25/CHN2158.docx", "https://docs.wto.org/imrd/directdoc.asp?DDFDocuments/v/G/TBTN25/CHN2158.docx")</f>
        <v>https://docs.wto.org/imrd/directdoc.asp?DDFDocuments/v/G/TBTN25/CHN2158.docx</v>
      </c>
      <c r="V163" t="s">
        <v>44</v>
      </c>
      <c r="W163" t="s">
        <v>45</v>
      </c>
      <c r="X163" t="s">
        <v>45</v>
      </c>
      <c r="Y163" t="s">
        <v>45</v>
      </c>
      <c r="Z163" t="s">
        <v>45</v>
      </c>
      <c r="AA163" t="s">
        <v>45</v>
      </c>
      <c r="AB163" t="s">
        <v>45</v>
      </c>
      <c r="AC163" s="2" t="s">
        <v>745</v>
      </c>
      <c r="AD163" t="s">
        <v>39</v>
      </c>
      <c r="AE163" t="s">
        <v>39</v>
      </c>
      <c r="AF163" t="s">
        <v>39</v>
      </c>
      <c r="AG163" t="s">
        <v>39</v>
      </c>
      <c r="AH163" t="s">
        <v>39</v>
      </c>
      <c r="AI163" s="2" t="s">
        <v>39</v>
      </c>
    </row>
    <row r="164" spans="1:35" ht="60" x14ac:dyDescent="0.25">
      <c r="A164" s="8" t="s">
        <v>709</v>
      </c>
      <c r="B164" s="6" t="s">
        <v>87</v>
      </c>
      <c r="C164" s="7">
        <v>46000</v>
      </c>
      <c r="D164" s="9" t="str">
        <f>HYPERLINK("https://www.epingalert.org/en/Search?viewData= G/TBT/N/JOR/82"," G/TBT/N/JOR/82")</f>
        <v xml:space="preserve"> G/TBT/N/JOR/82</v>
      </c>
      <c r="E164" s="8" t="s">
        <v>746</v>
      </c>
      <c r="F164" s="8" t="s">
        <v>747</v>
      </c>
      <c r="H164" s="8" t="s">
        <v>39</v>
      </c>
      <c r="I164" s="8" t="s">
        <v>710</v>
      </c>
      <c r="J164" s="8" t="s">
        <v>748</v>
      </c>
      <c r="K164" s="8" t="s">
        <v>39</v>
      </c>
      <c r="L164" s="8" t="s">
        <v>39</v>
      </c>
      <c r="M164" s="6"/>
      <c r="N164" s="7">
        <v>46060</v>
      </c>
      <c r="O164" s="7">
        <v>46144</v>
      </c>
      <c r="P164" s="7">
        <v>46236</v>
      </c>
      <c r="Q164" s="6" t="s">
        <v>42</v>
      </c>
      <c r="R164" s="8" t="s">
        <v>749</v>
      </c>
      <c r="S164" t="str">
        <f>HYPERLINK("https://docs.wto.org/imrd/directdoc.asp?DDFDocuments/t/G/TBTN25/JOR82.docx", "https://docs.wto.org/imrd/directdoc.asp?DDFDocuments/t/G/TBTN25/JOR82.docx")</f>
        <v>https://docs.wto.org/imrd/directdoc.asp?DDFDocuments/t/G/TBTN25/JOR82.docx</v>
      </c>
      <c r="T164" t="str">
        <f>HYPERLINK("https://docs.wto.org/imrd/directdoc.asp?DDFDocuments/u/G/TBTN25/JOR82.docx", "https://docs.wto.org/imrd/directdoc.asp?DDFDocuments/u/G/TBTN25/JOR82.docx")</f>
        <v>https://docs.wto.org/imrd/directdoc.asp?DDFDocuments/u/G/TBTN25/JOR82.docx</v>
      </c>
      <c r="U164" t="str">
        <f>HYPERLINK("https://docs.wto.org/imrd/directdoc.asp?DDFDocuments/v/G/TBTN25/JOR82.docx", "https://docs.wto.org/imrd/directdoc.asp?DDFDocuments/v/G/TBTN25/JOR82.docx")</f>
        <v>https://docs.wto.org/imrd/directdoc.asp?DDFDocuments/v/G/TBTN25/JOR82.docx</v>
      </c>
      <c r="V164" t="s">
        <v>44</v>
      </c>
      <c r="W164" t="s">
        <v>45</v>
      </c>
      <c r="X164" t="s">
        <v>45</v>
      </c>
      <c r="Y164" t="s">
        <v>45</v>
      </c>
      <c r="Z164" t="s">
        <v>45</v>
      </c>
      <c r="AA164" t="s">
        <v>45</v>
      </c>
      <c r="AB164" t="s">
        <v>45</v>
      </c>
      <c r="AC164" s="2" t="s">
        <v>750</v>
      </c>
      <c r="AD164" t="s">
        <v>39</v>
      </c>
      <c r="AE164" t="s">
        <v>39</v>
      </c>
      <c r="AF164" t="s">
        <v>39</v>
      </c>
      <c r="AG164" t="s">
        <v>39</v>
      </c>
      <c r="AH164" t="s">
        <v>39</v>
      </c>
      <c r="AI164" s="2" t="s">
        <v>39</v>
      </c>
    </row>
    <row r="165" spans="1:35" ht="75" x14ac:dyDescent="0.25">
      <c r="A165" s="8" t="s">
        <v>741</v>
      </c>
      <c r="B165" s="6" t="s">
        <v>218</v>
      </c>
      <c r="C165" s="7">
        <v>46000</v>
      </c>
      <c r="D165" s="9" t="str">
        <f>HYPERLINK("https://www.epingalert.org/en/Search?viewData= G/TBT/N/CHN/2159"," G/TBT/N/CHN/2159")</f>
        <v xml:space="preserve"> G/TBT/N/CHN/2159</v>
      </c>
      <c r="E165" s="8" t="s">
        <v>751</v>
      </c>
      <c r="F165" s="8" t="s">
        <v>752</v>
      </c>
      <c r="H165" s="8" t="s">
        <v>742</v>
      </c>
      <c r="I165" s="8" t="s">
        <v>743</v>
      </c>
      <c r="J165" s="8" t="s">
        <v>237</v>
      </c>
      <c r="K165" s="8" t="s">
        <v>39</v>
      </c>
      <c r="L165" s="8" t="s">
        <v>39</v>
      </c>
      <c r="M165" s="6"/>
      <c r="N165" s="7">
        <v>46060</v>
      </c>
      <c r="O165" s="7" t="s">
        <v>39</v>
      </c>
      <c r="P165" s="7" t="s">
        <v>39</v>
      </c>
      <c r="Q165" s="6" t="s">
        <v>42</v>
      </c>
      <c r="R165" s="8" t="s">
        <v>753</v>
      </c>
      <c r="S165" t="str">
        <f>HYPERLINK("https://docs.wto.org/imrd/directdoc.asp?DDFDocuments/t/G/TBTN25/CHN2159.docx", "https://docs.wto.org/imrd/directdoc.asp?DDFDocuments/t/G/TBTN25/CHN2159.docx")</f>
        <v>https://docs.wto.org/imrd/directdoc.asp?DDFDocuments/t/G/TBTN25/CHN2159.docx</v>
      </c>
      <c r="T165" t="str">
        <f>HYPERLINK("https://docs.wto.org/imrd/directdoc.asp?DDFDocuments/u/G/TBTN25/CHN2159.docx", "https://docs.wto.org/imrd/directdoc.asp?DDFDocuments/u/G/TBTN25/CHN2159.docx")</f>
        <v>https://docs.wto.org/imrd/directdoc.asp?DDFDocuments/u/G/TBTN25/CHN2159.docx</v>
      </c>
      <c r="U165" t="str">
        <f>HYPERLINK("https://docs.wto.org/imrd/directdoc.asp?DDFDocuments/v/G/TBTN25/CHN2159.docx", "https://docs.wto.org/imrd/directdoc.asp?DDFDocuments/v/G/TBTN25/CHN2159.docx")</f>
        <v>https://docs.wto.org/imrd/directdoc.asp?DDFDocuments/v/G/TBTN25/CHN2159.docx</v>
      </c>
      <c r="V165" t="s">
        <v>44</v>
      </c>
      <c r="W165" t="s">
        <v>45</v>
      </c>
      <c r="X165" t="s">
        <v>45</v>
      </c>
      <c r="Y165" t="s">
        <v>45</v>
      </c>
      <c r="Z165" t="s">
        <v>45</v>
      </c>
      <c r="AA165" t="s">
        <v>45</v>
      </c>
      <c r="AB165" t="s">
        <v>45</v>
      </c>
      <c r="AC165" s="2" t="s">
        <v>754</v>
      </c>
      <c r="AD165" t="s">
        <v>39</v>
      </c>
      <c r="AE165" t="s">
        <v>39</v>
      </c>
      <c r="AF165" t="s">
        <v>39</v>
      </c>
      <c r="AG165" t="s">
        <v>39</v>
      </c>
      <c r="AH165" t="s">
        <v>39</v>
      </c>
      <c r="AI165" s="2" t="s">
        <v>39</v>
      </c>
    </row>
    <row r="166" spans="1:35" ht="135" x14ac:dyDescent="0.25">
      <c r="A166" s="8" t="s">
        <v>757</v>
      </c>
      <c r="B166" s="6" t="s">
        <v>218</v>
      </c>
      <c r="C166" s="7">
        <v>46000</v>
      </c>
      <c r="D166" s="9" t="str">
        <f>HYPERLINK("https://www.epingalert.org/en/Search?viewData= G/TBT/N/CHN/2160"," G/TBT/N/CHN/2160")</f>
        <v xml:space="preserve"> G/TBT/N/CHN/2160</v>
      </c>
      <c r="E166" s="8" t="s">
        <v>755</v>
      </c>
      <c r="F166" s="8" t="s">
        <v>756</v>
      </c>
      <c r="H166" s="8" t="s">
        <v>758</v>
      </c>
      <c r="I166" s="8" t="s">
        <v>759</v>
      </c>
      <c r="J166" s="8" t="s">
        <v>300</v>
      </c>
      <c r="K166" s="8" t="s">
        <v>39</v>
      </c>
      <c r="L166" s="8" t="s">
        <v>39</v>
      </c>
      <c r="M166" s="6"/>
      <c r="N166" s="7">
        <v>46060</v>
      </c>
      <c r="O166" s="7" t="s">
        <v>39</v>
      </c>
      <c r="P166" s="7" t="s">
        <v>39</v>
      </c>
      <c r="Q166" s="6" t="s">
        <v>42</v>
      </c>
      <c r="R166" s="8" t="s">
        <v>760</v>
      </c>
      <c r="S166" t="str">
        <f>HYPERLINK("https://docs.wto.org/imrd/directdoc.asp?DDFDocuments/t/G/TBTN25/CHN2160.docx", "https://docs.wto.org/imrd/directdoc.asp?DDFDocuments/t/G/TBTN25/CHN2160.docx")</f>
        <v>https://docs.wto.org/imrd/directdoc.asp?DDFDocuments/t/G/TBTN25/CHN2160.docx</v>
      </c>
      <c r="T166" t="str">
        <f>HYPERLINK("https://docs.wto.org/imrd/directdoc.asp?DDFDocuments/u/G/TBTN25/CHN2160.docx", "https://docs.wto.org/imrd/directdoc.asp?DDFDocuments/u/G/TBTN25/CHN2160.docx")</f>
        <v>https://docs.wto.org/imrd/directdoc.asp?DDFDocuments/u/G/TBTN25/CHN2160.docx</v>
      </c>
      <c r="U166" t="str">
        <f>HYPERLINK("https://docs.wto.org/imrd/directdoc.asp?DDFDocuments/v/G/TBTN25/CHN2160.docx", "https://docs.wto.org/imrd/directdoc.asp?DDFDocuments/v/G/TBTN25/CHN2160.docx")</f>
        <v>https://docs.wto.org/imrd/directdoc.asp?DDFDocuments/v/G/TBTN25/CHN2160.docx</v>
      </c>
      <c r="V166" t="s">
        <v>44</v>
      </c>
      <c r="W166" t="s">
        <v>45</v>
      </c>
      <c r="X166" t="s">
        <v>45</v>
      </c>
      <c r="Y166" t="s">
        <v>45</v>
      </c>
      <c r="Z166" t="s">
        <v>45</v>
      </c>
      <c r="AA166" t="s">
        <v>45</v>
      </c>
      <c r="AB166" t="s">
        <v>45</v>
      </c>
      <c r="AC166" s="2" t="s">
        <v>39</v>
      </c>
      <c r="AD166" t="s">
        <v>39</v>
      </c>
      <c r="AE166" t="s">
        <v>39</v>
      </c>
      <c r="AF166" t="s">
        <v>39</v>
      </c>
      <c r="AG166" t="s">
        <v>39</v>
      </c>
      <c r="AH166" t="s">
        <v>39</v>
      </c>
      <c r="AI166" s="2" t="s">
        <v>39</v>
      </c>
    </row>
    <row r="167" spans="1:35" ht="120" x14ac:dyDescent="0.25">
      <c r="A167" s="8" t="s">
        <v>763</v>
      </c>
      <c r="B167" s="6" t="s">
        <v>218</v>
      </c>
      <c r="C167" s="7">
        <v>46000</v>
      </c>
      <c r="D167" s="9" t="str">
        <f>HYPERLINK("https://www.epingalert.org/en/Search?viewData= G/TBT/N/CHN/2153"," G/TBT/N/CHN/2153")</f>
        <v xml:space="preserve"> G/TBT/N/CHN/2153</v>
      </c>
      <c r="E167" s="8" t="s">
        <v>761</v>
      </c>
      <c r="F167" s="8" t="s">
        <v>762</v>
      </c>
      <c r="H167" s="8" t="s">
        <v>717</v>
      </c>
      <c r="I167" s="8" t="s">
        <v>718</v>
      </c>
      <c r="J167" s="8" t="s">
        <v>300</v>
      </c>
      <c r="K167" s="8" t="s">
        <v>39</v>
      </c>
      <c r="L167" s="8" t="s">
        <v>39</v>
      </c>
      <c r="M167" s="6"/>
      <c r="N167" s="7">
        <v>46060</v>
      </c>
      <c r="O167" s="7" t="s">
        <v>39</v>
      </c>
      <c r="P167" s="7" t="s">
        <v>39</v>
      </c>
      <c r="Q167" s="6" t="s">
        <v>42</v>
      </c>
      <c r="R167" s="8" t="s">
        <v>764</v>
      </c>
      <c r="S167" t="str">
        <f>HYPERLINK("https://docs.wto.org/imrd/directdoc.asp?DDFDocuments/t/G/TBTN25/CHN2153.docx", "https://docs.wto.org/imrd/directdoc.asp?DDFDocuments/t/G/TBTN25/CHN2153.docx")</f>
        <v>https://docs.wto.org/imrd/directdoc.asp?DDFDocuments/t/G/TBTN25/CHN2153.docx</v>
      </c>
      <c r="T167" t="str">
        <f>HYPERLINK("https://docs.wto.org/imrd/directdoc.asp?DDFDocuments/u/G/TBTN25/CHN2153.docx", "https://docs.wto.org/imrd/directdoc.asp?DDFDocuments/u/G/TBTN25/CHN2153.docx")</f>
        <v>https://docs.wto.org/imrd/directdoc.asp?DDFDocuments/u/G/TBTN25/CHN2153.docx</v>
      </c>
      <c r="U167" t="str">
        <f>HYPERLINK("https://docs.wto.org/imrd/directdoc.asp?DDFDocuments/v/G/TBTN25/CHN2153.docx", "https://docs.wto.org/imrd/directdoc.asp?DDFDocuments/v/G/TBTN25/CHN2153.docx")</f>
        <v>https://docs.wto.org/imrd/directdoc.asp?DDFDocuments/v/G/TBTN25/CHN2153.docx</v>
      </c>
      <c r="V167" t="s">
        <v>44</v>
      </c>
      <c r="W167" t="s">
        <v>45</v>
      </c>
      <c r="X167" t="s">
        <v>45</v>
      </c>
      <c r="Y167" t="s">
        <v>45</v>
      </c>
      <c r="Z167" t="s">
        <v>45</v>
      </c>
      <c r="AA167" t="s">
        <v>45</v>
      </c>
      <c r="AB167" t="s">
        <v>45</v>
      </c>
      <c r="AC167" s="2" t="s">
        <v>39</v>
      </c>
      <c r="AD167" t="s">
        <v>39</v>
      </c>
      <c r="AE167" t="s">
        <v>39</v>
      </c>
      <c r="AF167" t="s">
        <v>39</v>
      </c>
      <c r="AG167" t="s">
        <v>39</v>
      </c>
      <c r="AH167" t="s">
        <v>39</v>
      </c>
      <c r="AI167" s="2" t="s">
        <v>39</v>
      </c>
    </row>
    <row r="168" spans="1:35" ht="105" x14ac:dyDescent="0.25">
      <c r="A168" s="8" t="s">
        <v>767</v>
      </c>
      <c r="B168" s="6" t="s">
        <v>218</v>
      </c>
      <c r="C168" s="7">
        <v>46000</v>
      </c>
      <c r="D168" s="9" t="str">
        <f>HYPERLINK("https://www.epingalert.org/en/Search?viewData= G/TBT/N/CHN/2151"," G/TBT/N/CHN/2151")</f>
        <v xml:space="preserve"> G/TBT/N/CHN/2151</v>
      </c>
      <c r="E168" s="8" t="s">
        <v>765</v>
      </c>
      <c r="F168" s="8" t="s">
        <v>766</v>
      </c>
      <c r="H168" s="8" t="s">
        <v>717</v>
      </c>
      <c r="I168" s="8" t="s">
        <v>718</v>
      </c>
      <c r="J168" s="8" t="s">
        <v>300</v>
      </c>
      <c r="K168" s="8" t="s">
        <v>39</v>
      </c>
      <c r="L168" s="8" t="s">
        <v>107</v>
      </c>
      <c r="M168" s="6"/>
      <c r="N168" s="7">
        <v>46060</v>
      </c>
      <c r="O168" s="7" t="s">
        <v>39</v>
      </c>
      <c r="P168" s="7" t="s">
        <v>39</v>
      </c>
      <c r="Q168" s="6" t="s">
        <v>42</v>
      </c>
      <c r="R168" s="8" t="s">
        <v>768</v>
      </c>
      <c r="S168" t="str">
        <f>HYPERLINK("https://docs.wto.org/imrd/directdoc.asp?DDFDocuments/t/G/TBTN25/CHN2151.docx", "https://docs.wto.org/imrd/directdoc.asp?DDFDocuments/t/G/TBTN25/CHN2151.docx")</f>
        <v>https://docs.wto.org/imrd/directdoc.asp?DDFDocuments/t/G/TBTN25/CHN2151.docx</v>
      </c>
      <c r="T168" t="str">
        <f>HYPERLINK("https://docs.wto.org/imrd/directdoc.asp?DDFDocuments/u/G/TBTN25/CHN2151.docx", "https://docs.wto.org/imrd/directdoc.asp?DDFDocuments/u/G/TBTN25/CHN2151.docx")</f>
        <v>https://docs.wto.org/imrd/directdoc.asp?DDFDocuments/u/G/TBTN25/CHN2151.docx</v>
      </c>
      <c r="U168" t="str">
        <f>HYPERLINK("https://docs.wto.org/imrd/directdoc.asp?DDFDocuments/v/G/TBTN25/CHN2151.docx", "https://docs.wto.org/imrd/directdoc.asp?DDFDocuments/v/G/TBTN25/CHN2151.docx")</f>
        <v>https://docs.wto.org/imrd/directdoc.asp?DDFDocuments/v/G/TBTN25/CHN2151.docx</v>
      </c>
      <c r="V168" t="s">
        <v>44</v>
      </c>
      <c r="W168" t="s">
        <v>45</v>
      </c>
      <c r="X168" t="s">
        <v>45</v>
      </c>
      <c r="Y168" t="s">
        <v>45</v>
      </c>
      <c r="Z168" t="s">
        <v>45</v>
      </c>
      <c r="AA168" t="s">
        <v>45</v>
      </c>
      <c r="AB168" t="s">
        <v>45</v>
      </c>
      <c r="AC168" s="2" t="s">
        <v>39</v>
      </c>
      <c r="AD168" t="s">
        <v>39</v>
      </c>
      <c r="AE168" t="s">
        <v>39</v>
      </c>
      <c r="AF168" t="s">
        <v>39</v>
      </c>
      <c r="AG168" t="s">
        <v>39</v>
      </c>
      <c r="AH168" t="s">
        <v>39</v>
      </c>
      <c r="AI168" s="2" t="s">
        <v>39</v>
      </c>
    </row>
    <row r="169" spans="1:35" ht="90" x14ac:dyDescent="0.25">
      <c r="A169" s="8" t="s">
        <v>771</v>
      </c>
      <c r="B169" s="6" t="s">
        <v>218</v>
      </c>
      <c r="C169" s="7">
        <v>46000</v>
      </c>
      <c r="D169" s="9" t="str">
        <f>HYPERLINK("https://www.epingalert.org/en/Search?viewData= G/TBT/N/CHN/2155"," G/TBT/N/CHN/2155")</f>
        <v xml:space="preserve"> G/TBT/N/CHN/2155</v>
      </c>
      <c r="E169" s="8" t="s">
        <v>769</v>
      </c>
      <c r="F169" s="8" t="s">
        <v>770</v>
      </c>
      <c r="H169" s="8" t="s">
        <v>717</v>
      </c>
      <c r="I169" s="8" t="s">
        <v>718</v>
      </c>
      <c r="J169" s="8" t="s">
        <v>300</v>
      </c>
      <c r="K169" s="8" t="s">
        <v>39</v>
      </c>
      <c r="L169" s="8" t="s">
        <v>39</v>
      </c>
      <c r="M169" s="6"/>
      <c r="N169" s="7">
        <v>46060</v>
      </c>
      <c r="O169" s="7" t="s">
        <v>39</v>
      </c>
      <c r="P169" s="7" t="s">
        <v>39</v>
      </c>
      <c r="Q169" s="6" t="s">
        <v>42</v>
      </c>
      <c r="R169" s="8" t="s">
        <v>772</v>
      </c>
      <c r="S169" t="str">
        <f>HYPERLINK("https://docs.wto.org/imrd/directdoc.asp?DDFDocuments/t/G/TBTN25/CHN2155.docx", "https://docs.wto.org/imrd/directdoc.asp?DDFDocuments/t/G/TBTN25/CHN2155.docx")</f>
        <v>https://docs.wto.org/imrd/directdoc.asp?DDFDocuments/t/G/TBTN25/CHN2155.docx</v>
      </c>
      <c r="T169" t="str">
        <f>HYPERLINK("https://docs.wto.org/imrd/directdoc.asp?DDFDocuments/u/G/TBTN25/CHN2155.docx", "https://docs.wto.org/imrd/directdoc.asp?DDFDocuments/u/G/TBTN25/CHN2155.docx")</f>
        <v>https://docs.wto.org/imrd/directdoc.asp?DDFDocuments/u/G/TBTN25/CHN2155.docx</v>
      </c>
      <c r="U169" t="str">
        <f>HYPERLINK("https://docs.wto.org/imrd/directdoc.asp?DDFDocuments/v/G/TBTN25/CHN2155.docx", "https://docs.wto.org/imrd/directdoc.asp?DDFDocuments/v/G/TBTN25/CHN2155.docx")</f>
        <v>https://docs.wto.org/imrd/directdoc.asp?DDFDocuments/v/G/TBTN25/CHN2155.docx</v>
      </c>
      <c r="V169" t="s">
        <v>44</v>
      </c>
      <c r="W169" t="s">
        <v>45</v>
      </c>
      <c r="X169" t="s">
        <v>45</v>
      </c>
      <c r="Y169" t="s">
        <v>45</v>
      </c>
      <c r="Z169" t="s">
        <v>45</v>
      </c>
      <c r="AA169" t="s">
        <v>45</v>
      </c>
      <c r="AB169" t="s">
        <v>45</v>
      </c>
      <c r="AC169" s="2" t="s">
        <v>39</v>
      </c>
      <c r="AD169" t="s">
        <v>39</v>
      </c>
      <c r="AE169" t="s">
        <v>39</v>
      </c>
      <c r="AF169" t="s">
        <v>39</v>
      </c>
      <c r="AG169" t="s">
        <v>39</v>
      </c>
      <c r="AH169" t="s">
        <v>39</v>
      </c>
      <c r="AI169" s="2" t="s">
        <v>39</v>
      </c>
    </row>
    <row r="170" spans="1:35" ht="75" x14ac:dyDescent="0.25">
      <c r="A170" s="8" t="s">
        <v>709</v>
      </c>
      <c r="B170" s="6" t="s">
        <v>87</v>
      </c>
      <c r="C170" s="7">
        <v>46000</v>
      </c>
      <c r="D170" s="9" t="str">
        <f>HYPERLINK("https://www.epingalert.org/en/Search?viewData= G/TBT/N/JOR/81"," G/TBT/N/JOR/81")</f>
        <v xml:space="preserve"> G/TBT/N/JOR/81</v>
      </c>
      <c r="E170" s="8" t="s">
        <v>773</v>
      </c>
      <c r="F170" s="8" t="s">
        <v>774</v>
      </c>
      <c r="H170" s="8" t="s">
        <v>39</v>
      </c>
      <c r="I170" s="8" t="s">
        <v>710</v>
      </c>
      <c r="J170" s="8" t="s">
        <v>711</v>
      </c>
      <c r="K170" s="8" t="s">
        <v>39</v>
      </c>
      <c r="L170" s="8" t="s">
        <v>39</v>
      </c>
      <c r="M170" s="6"/>
      <c r="N170" s="7">
        <v>46060</v>
      </c>
      <c r="O170" s="7">
        <v>46144</v>
      </c>
      <c r="P170" s="7">
        <v>46236</v>
      </c>
      <c r="Q170" s="6" t="s">
        <v>42</v>
      </c>
      <c r="R170" s="8" t="s">
        <v>775</v>
      </c>
      <c r="S170" t="str">
        <f>HYPERLINK("https://docs.wto.org/imrd/directdoc.asp?DDFDocuments/t/G/TBTN25/JOR81.docx", "https://docs.wto.org/imrd/directdoc.asp?DDFDocuments/t/G/TBTN25/JOR81.docx")</f>
        <v>https://docs.wto.org/imrd/directdoc.asp?DDFDocuments/t/G/TBTN25/JOR81.docx</v>
      </c>
      <c r="T170" t="str">
        <f>HYPERLINK("https://docs.wto.org/imrd/directdoc.asp?DDFDocuments/u/G/TBTN25/JOR81.docx", "https://docs.wto.org/imrd/directdoc.asp?DDFDocuments/u/G/TBTN25/JOR81.docx")</f>
        <v>https://docs.wto.org/imrd/directdoc.asp?DDFDocuments/u/G/TBTN25/JOR81.docx</v>
      </c>
      <c r="U170" t="str">
        <f>HYPERLINK("https://docs.wto.org/imrd/directdoc.asp?DDFDocuments/v/G/TBTN25/JOR81.docx", "https://docs.wto.org/imrd/directdoc.asp?DDFDocuments/v/G/TBTN25/JOR81.docx")</f>
        <v>https://docs.wto.org/imrd/directdoc.asp?DDFDocuments/v/G/TBTN25/JOR81.docx</v>
      </c>
      <c r="V170" t="s">
        <v>44</v>
      </c>
      <c r="W170" t="s">
        <v>45</v>
      </c>
      <c r="X170" t="s">
        <v>45</v>
      </c>
      <c r="Y170" t="s">
        <v>45</v>
      </c>
      <c r="Z170" t="s">
        <v>45</v>
      </c>
      <c r="AA170" t="s">
        <v>45</v>
      </c>
      <c r="AB170" t="s">
        <v>45</v>
      </c>
      <c r="AC170" s="2" t="s">
        <v>776</v>
      </c>
      <c r="AD170" t="s">
        <v>39</v>
      </c>
      <c r="AE170" t="s">
        <v>39</v>
      </c>
      <c r="AF170" t="s">
        <v>39</v>
      </c>
      <c r="AG170" t="s">
        <v>39</v>
      </c>
      <c r="AH170" t="s">
        <v>39</v>
      </c>
      <c r="AI170" s="2" t="s">
        <v>39</v>
      </c>
    </row>
    <row r="171" spans="1:35" ht="60" x14ac:dyDescent="0.25">
      <c r="A171" s="8" t="s">
        <v>779</v>
      </c>
      <c r="B171" s="6" t="s">
        <v>432</v>
      </c>
      <c r="C171" s="7">
        <v>46000</v>
      </c>
      <c r="D171" s="9" t="str">
        <f>HYPERLINK("https://www.epingalert.org/en/Search?viewData= G/TBT/N/KWT/753"," G/TBT/N/KWT/753")</f>
        <v xml:space="preserve"> G/TBT/N/KWT/753</v>
      </c>
      <c r="E171" s="8" t="s">
        <v>777</v>
      </c>
      <c r="F171" s="8" t="s">
        <v>778</v>
      </c>
      <c r="H171" s="8" t="s">
        <v>39</v>
      </c>
      <c r="I171" s="8" t="s">
        <v>780</v>
      </c>
      <c r="J171" s="8" t="s">
        <v>781</v>
      </c>
      <c r="K171" s="8" t="s">
        <v>782</v>
      </c>
      <c r="L171" s="8" t="s">
        <v>39</v>
      </c>
      <c r="M171" s="6"/>
      <c r="N171" s="7">
        <v>46060</v>
      </c>
      <c r="O171" s="7" t="s">
        <v>39</v>
      </c>
      <c r="P171" s="7" t="s">
        <v>39</v>
      </c>
      <c r="Q171" s="6" t="s">
        <v>42</v>
      </c>
      <c r="R171" s="8" t="s">
        <v>783</v>
      </c>
      <c r="S171" t="str">
        <f>HYPERLINK("https://docs.wto.org/imrd/directdoc.asp?DDFDocuments/t/G/TBTN25/KWT753.docx", "https://docs.wto.org/imrd/directdoc.asp?DDFDocuments/t/G/TBTN25/KWT753.docx")</f>
        <v>https://docs.wto.org/imrd/directdoc.asp?DDFDocuments/t/G/TBTN25/KWT753.docx</v>
      </c>
      <c r="T171" t="str">
        <f>HYPERLINK("https://docs.wto.org/imrd/directdoc.asp?DDFDocuments/u/G/TBTN25/KWT753.docx", "https://docs.wto.org/imrd/directdoc.asp?DDFDocuments/u/G/TBTN25/KWT753.docx")</f>
        <v>https://docs.wto.org/imrd/directdoc.asp?DDFDocuments/u/G/TBTN25/KWT753.docx</v>
      </c>
      <c r="U171" t="str">
        <f>HYPERLINK("https://docs.wto.org/imrd/directdoc.asp?DDFDocuments/v/G/TBTN25/KWT753.docx", "https://docs.wto.org/imrd/directdoc.asp?DDFDocuments/v/G/TBTN25/KWT753.docx")</f>
        <v>https://docs.wto.org/imrd/directdoc.asp?DDFDocuments/v/G/TBTN25/KWT753.docx</v>
      </c>
      <c r="V171" t="s">
        <v>44</v>
      </c>
      <c r="W171" t="s">
        <v>45</v>
      </c>
      <c r="X171" t="s">
        <v>45</v>
      </c>
      <c r="Y171" t="s">
        <v>45</v>
      </c>
      <c r="Z171" t="s">
        <v>45</v>
      </c>
      <c r="AA171" t="s">
        <v>45</v>
      </c>
      <c r="AB171" t="s">
        <v>45</v>
      </c>
      <c r="AC171" s="2" t="s">
        <v>784</v>
      </c>
      <c r="AD171" t="s">
        <v>39</v>
      </c>
      <c r="AE171" t="s">
        <v>39</v>
      </c>
      <c r="AF171" t="s">
        <v>39</v>
      </c>
      <c r="AG171" t="s">
        <v>39</v>
      </c>
      <c r="AH171" t="s">
        <v>39</v>
      </c>
      <c r="AI171" s="2" t="s">
        <v>39</v>
      </c>
    </row>
    <row r="172" spans="1:35" ht="75" x14ac:dyDescent="0.25">
      <c r="A172" s="8" t="s">
        <v>787</v>
      </c>
      <c r="B172" s="6" t="s">
        <v>127</v>
      </c>
      <c r="C172" s="7">
        <v>45999</v>
      </c>
      <c r="D172" s="9" t="str">
        <f>HYPERLINK("https://www.epingalert.org/en/Search?viewData= G/TBT/N/PER/175"," G/TBT/N/PER/175")</f>
        <v xml:space="preserve"> G/TBT/N/PER/175</v>
      </c>
      <c r="E172" s="8" t="s">
        <v>785</v>
      </c>
      <c r="F172" s="8" t="s">
        <v>786</v>
      </c>
      <c r="H172" s="8" t="s">
        <v>203</v>
      </c>
      <c r="I172" s="8" t="s">
        <v>39</v>
      </c>
      <c r="J172" s="8" t="s">
        <v>92</v>
      </c>
      <c r="K172" s="8" t="s">
        <v>39</v>
      </c>
      <c r="L172" s="8" t="s">
        <v>107</v>
      </c>
      <c r="M172" s="6"/>
      <c r="N172" s="7">
        <v>46059</v>
      </c>
      <c r="O172" s="7" t="s">
        <v>39</v>
      </c>
      <c r="P172" s="7" t="s">
        <v>39</v>
      </c>
      <c r="Q172" s="6" t="s">
        <v>42</v>
      </c>
      <c r="R172" s="8" t="s">
        <v>788</v>
      </c>
      <c r="S172" t="str">
        <f>HYPERLINK("https://docs.wto.org/imrd/directdoc.asp?DDFDocuments/t/G/TBTN25/PER175.docx", "https://docs.wto.org/imrd/directdoc.asp?DDFDocuments/t/G/TBTN25/PER175.docx")</f>
        <v>https://docs.wto.org/imrd/directdoc.asp?DDFDocuments/t/G/TBTN25/PER175.docx</v>
      </c>
      <c r="T172" t="str">
        <f>HYPERLINK("https://docs.wto.org/imrd/directdoc.asp?DDFDocuments/u/G/TBTN25/PER175.docx", "https://docs.wto.org/imrd/directdoc.asp?DDFDocuments/u/G/TBTN25/PER175.docx")</f>
        <v>https://docs.wto.org/imrd/directdoc.asp?DDFDocuments/u/G/TBTN25/PER175.docx</v>
      </c>
      <c r="U172" t="str">
        <f>HYPERLINK("https://docs.wto.org/imrd/directdoc.asp?DDFDocuments/v/G/TBTN25/PER175.docx", "https://docs.wto.org/imrd/directdoc.asp?DDFDocuments/v/G/TBTN25/PER175.docx")</f>
        <v>https://docs.wto.org/imrd/directdoc.asp?DDFDocuments/v/G/TBTN25/PER175.docx</v>
      </c>
      <c r="V172" t="s">
        <v>44</v>
      </c>
      <c r="W172" t="s">
        <v>45</v>
      </c>
      <c r="X172" t="s">
        <v>45</v>
      </c>
      <c r="Y172" t="s">
        <v>45</v>
      </c>
      <c r="Z172" t="s">
        <v>45</v>
      </c>
      <c r="AA172" t="s">
        <v>45</v>
      </c>
      <c r="AB172" t="s">
        <v>45</v>
      </c>
      <c r="AC172" s="2" t="s">
        <v>789</v>
      </c>
      <c r="AD172" t="s">
        <v>39</v>
      </c>
      <c r="AE172" t="s">
        <v>39</v>
      </c>
      <c r="AF172" t="s">
        <v>39</v>
      </c>
      <c r="AG172" t="s">
        <v>39</v>
      </c>
      <c r="AH172" t="s">
        <v>39</v>
      </c>
      <c r="AI172" s="2" t="s">
        <v>39</v>
      </c>
    </row>
    <row r="173" spans="1:35" ht="60" x14ac:dyDescent="0.25">
      <c r="A173" s="8" t="s">
        <v>792</v>
      </c>
      <c r="B173" s="6" t="s">
        <v>417</v>
      </c>
      <c r="C173" s="7">
        <v>45999</v>
      </c>
      <c r="D173" s="9" t="str">
        <f>HYPERLINK("https://www.epingalert.org/en/Search?viewData= G/TBT/N/TZA/1460"," G/TBT/N/TZA/1460")</f>
        <v xml:space="preserve"> G/TBT/N/TZA/1460</v>
      </c>
      <c r="E173" s="8" t="s">
        <v>790</v>
      </c>
      <c r="F173" s="8" t="s">
        <v>791</v>
      </c>
      <c r="H173" s="8" t="s">
        <v>793</v>
      </c>
      <c r="I173" s="8" t="s">
        <v>794</v>
      </c>
      <c r="J173" s="8" t="s">
        <v>795</v>
      </c>
      <c r="K173" s="8" t="s">
        <v>39</v>
      </c>
      <c r="L173" s="8" t="s">
        <v>796</v>
      </c>
      <c r="M173" s="6"/>
      <c r="N173" s="7">
        <v>46052</v>
      </c>
      <c r="O173" s="7" t="s">
        <v>39</v>
      </c>
      <c r="P173" s="7" t="s">
        <v>39</v>
      </c>
      <c r="Q173" s="6" t="s">
        <v>42</v>
      </c>
      <c r="R173" s="8" t="s">
        <v>797</v>
      </c>
      <c r="S173" t="str">
        <f>HYPERLINK("https://docs.wto.org/imrd/directdoc.asp?DDFDocuments/t/G/TBTN25/TZA1460.docx", "https://docs.wto.org/imrd/directdoc.asp?DDFDocuments/t/G/TBTN25/TZA1460.docx")</f>
        <v>https://docs.wto.org/imrd/directdoc.asp?DDFDocuments/t/G/TBTN25/TZA1460.docx</v>
      </c>
      <c r="T173" t="str">
        <f>HYPERLINK("https://docs.wto.org/imrd/directdoc.asp?DDFDocuments/u/G/TBTN25/TZA1460.docx", "https://docs.wto.org/imrd/directdoc.asp?DDFDocuments/u/G/TBTN25/TZA1460.docx")</f>
        <v>https://docs.wto.org/imrd/directdoc.asp?DDFDocuments/u/G/TBTN25/TZA1460.docx</v>
      </c>
      <c r="U173" t="str">
        <f>HYPERLINK("https://docs.wto.org/imrd/directdoc.asp?DDFDocuments/v/G/TBTN25/TZA1460.docx", "https://docs.wto.org/imrd/directdoc.asp?DDFDocuments/v/G/TBTN25/TZA1460.docx")</f>
        <v>https://docs.wto.org/imrd/directdoc.asp?DDFDocuments/v/G/TBTN25/TZA1460.docx</v>
      </c>
      <c r="V173" t="s">
        <v>44</v>
      </c>
      <c r="W173" t="s">
        <v>45</v>
      </c>
      <c r="X173" t="s">
        <v>45</v>
      </c>
      <c r="Y173" t="s">
        <v>45</v>
      </c>
      <c r="Z173" t="s">
        <v>45</v>
      </c>
      <c r="AA173" t="s">
        <v>45</v>
      </c>
      <c r="AB173" t="s">
        <v>45</v>
      </c>
      <c r="AC173" s="2" t="s">
        <v>798</v>
      </c>
      <c r="AD173" t="s">
        <v>39</v>
      </c>
      <c r="AE173" t="s">
        <v>39</v>
      </c>
      <c r="AF173" t="s">
        <v>39</v>
      </c>
      <c r="AG173" t="s">
        <v>39</v>
      </c>
      <c r="AH173" t="s">
        <v>39</v>
      </c>
      <c r="AI173" s="2" t="s">
        <v>39</v>
      </c>
    </row>
    <row r="174" spans="1:35" ht="330" x14ac:dyDescent="0.25">
      <c r="A174" s="8" t="s">
        <v>801</v>
      </c>
      <c r="B174" s="6" t="s">
        <v>146</v>
      </c>
      <c r="C174" s="7">
        <v>45999</v>
      </c>
      <c r="D174" s="9" t="str">
        <f>HYPERLINK("https://www.epingalert.org/en/Search?viewData= G/TBT/N/USA/2251"," G/TBT/N/USA/2251")</f>
        <v xml:space="preserve"> G/TBT/N/USA/2251</v>
      </c>
      <c r="E174" s="8" t="s">
        <v>799</v>
      </c>
      <c r="F174" s="8" t="s">
        <v>800</v>
      </c>
      <c r="H174" s="8" t="s">
        <v>39</v>
      </c>
      <c r="I174" s="8" t="s">
        <v>802</v>
      </c>
      <c r="J174" s="8" t="s">
        <v>803</v>
      </c>
      <c r="K174" s="8" t="s">
        <v>39</v>
      </c>
      <c r="L174" s="8" t="s">
        <v>39</v>
      </c>
      <c r="M174" s="6"/>
      <c r="N174" s="7">
        <v>46055</v>
      </c>
      <c r="O174" s="7" t="s">
        <v>39</v>
      </c>
      <c r="P174" s="7" t="s">
        <v>39</v>
      </c>
      <c r="Q174" s="6" t="s">
        <v>42</v>
      </c>
      <c r="R174" s="8" t="s">
        <v>804</v>
      </c>
      <c r="S174" t="str">
        <f>HYPERLINK("https://docs.wto.org/imrd/directdoc.asp?DDFDocuments/t/G/TBTN25/USA2251.docx", "https://docs.wto.org/imrd/directdoc.asp?DDFDocuments/t/G/TBTN25/USA2251.docx")</f>
        <v>https://docs.wto.org/imrd/directdoc.asp?DDFDocuments/t/G/TBTN25/USA2251.docx</v>
      </c>
      <c r="T174" t="str">
        <f>HYPERLINK("https://docs.wto.org/imrd/directdoc.asp?DDFDocuments/u/G/TBTN25/USA2251.docx", "https://docs.wto.org/imrd/directdoc.asp?DDFDocuments/u/G/TBTN25/USA2251.docx")</f>
        <v>https://docs.wto.org/imrd/directdoc.asp?DDFDocuments/u/G/TBTN25/USA2251.docx</v>
      </c>
      <c r="U174" t="str">
        <f>HYPERLINK("https://docs.wto.org/imrd/directdoc.asp?DDFDocuments/v/G/TBTN25/USA2251.docx", "https://docs.wto.org/imrd/directdoc.asp?DDFDocuments/v/G/TBTN25/USA2251.docx")</f>
        <v>https://docs.wto.org/imrd/directdoc.asp?DDFDocuments/v/G/TBTN25/USA2251.docx</v>
      </c>
      <c r="V174" t="s">
        <v>44</v>
      </c>
      <c r="W174" t="s">
        <v>45</v>
      </c>
      <c r="X174" t="s">
        <v>45</v>
      </c>
      <c r="Y174" t="s">
        <v>45</v>
      </c>
      <c r="Z174" t="s">
        <v>45</v>
      </c>
      <c r="AA174" t="s">
        <v>45</v>
      </c>
      <c r="AB174" t="s">
        <v>45</v>
      </c>
      <c r="AC174" s="2" t="s">
        <v>805</v>
      </c>
      <c r="AD174" t="s">
        <v>39</v>
      </c>
      <c r="AE174" t="s">
        <v>39</v>
      </c>
      <c r="AF174" t="s">
        <v>39</v>
      </c>
      <c r="AG174" t="s">
        <v>39</v>
      </c>
      <c r="AH174" t="s">
        <v>39</v>
      </c>
      <c r="AI174" s="2" t="s">
        <v>39</v>
      </c>
    </row>
    <row r="175" spans="1:35" ht="45" x14ac:dyDescent="0.25">
      <c r="A175" s="8" t="s">
        <v>809</v>
      </c>
      <c r="B175" s="6" t="s">
        <v>806</v>
      </c>
      <c r="C175" s="7">
        <v>45999</v>
      </c>
      <c r="D175" s="9" t="str">
        <f>HYPERLINK("https://www.epingalert.org/en/Search?viewData= G/TBT/N/PRY/153"," G/TBT/N/PRY/153")</f>
        <v xml:space="preserve"> G/TBT/N/PRY/153</v>
      </c>
      <c r="E175" s="8" t="s">
        <v>807</v>
      </c>
      <c r="F175" s="8" t="s">
        <v>808</v>
      </c>
      <c r="H175" s="8" t="s">
        <v>810</v>
      </c>
      <c r="I175" s="8" t="s">
        <v>39</v>
      </c>
      <c r="J175" s="8" t="s">
        <v>811</v>
      </c>
      <c r="K175" s="8" t="s">
        <v>39</v>
      </c>
      <c r="L175" s="8" t="s">
        <v>39</v>
      </c>
      <c r="M175" s="6"/>
      <c r="N175" s="7" t="s">
        <v>39</v>
      </c>
      <c r="O175" s="7" t="s">
        <v>39</v>
      </c>
      <c r="P175" s="7" t="s">
        <v>39</v>
      </c>
      <c r="Q175" s="6" t="s">
        <v>42</v>
      </c>
      <c r="R175" s="8" t="s">
        <v>812</v>
      </c>
      <c r="S175" t="str">
        <f>HYPERLINK("https://docs.wto.org/imrd/directdoc.asp?DDFDocuments/t/G/TBTN25/PRY153.docx", "https://docs.wto.org/imrd/directdoc.asp?DDFDocuments/t/G/TBTN25/PRY153.docx")</f>
        <v>https://docs.wto.org/imrd/directdoc.asp?DDFDocuments/t/G/TBTN25/PRY153.docx</v>
      </c>
      <c r="T175" t="str">
        <f>HYPERLINK("https://docs.wto.org/imrd/directdoc.asp?DDFDocuments/u/G/TBTN25/PRY153.docx", "https://docs.wto.org/imrd/directdoc.asp?DDFDocuments/u/G/TBTN25/PRY153.docx")</f>
        <v>https://docs.wto.org/imrd/directdoc.asp?DDFDocuments/u/G/TBTN25/PRY153.docx</v>
      </c>
      <c r="U175" t="str">
        <f>HYPERLINK("https://docs.wto.org/imrd/directdoc.asp?DDFDocuments/v/G/TBTN25/PRY153.docx", "https://docs.wto.org/imrd/directdoc.asp?DDFDocuments/v/G/TBTN25/PRY153.docx")</f>
        <v>https://docs.wto.org/imrd/directdoc.asp?DDFDocuments/v/G/TBTN25/PRY153.docx</v>
      </c>
      <c r="V175" t="s">
        <v>44</v>
      </c>
      <c r="W175" t="s">
        <v>45</v>
      </c>
      <c r="X175" t="s">
        <v>45</v>
      </c>
      <c r="Y175" t="s">
        <v>45</v>
      </c>
      <c r="Z175" t="s">
        <v>45</v>
      </c>
      <c r="AA175" t="s">
        <v>45</v>
      </c>
      <c r="AB175" t="s">
        <v>45</v>
      </c>
      <c r="AC175" s="2" t="s">
        <v>813</v>
      </c>
      <c r="AD175" t="s">
        <v>39</v>
      </c>
      <c r="AE175" t="s">
        <v>39</v>
      </c>
      <c r="AF175" t="s">
        <v>39</v>
      </c>
      <c r="AG175" t="s">
        <v>39</v>
      </c>
      <c r="AH175" t="s">
        <v>39</v>
      </c>
      <c r="AI175" s="2" t="s">
        <v>39</v>
      </c>
    </row>
    <row r="176" spans="1:35" ht="60" x14ac:dyDescent="0.25">
      <c r="A176" s="8" t="s">
        <v>792</v>
      </c>
      <c r="B176" s="6" t="s">
        <v>417</v>
      </c>
      <c r="C176" s="7">
        <v>45999</v>
      </c>
      <c r="D176" s="9" t="str">
        <f>HYPERLINK("https://www.epingalert.org/en/Search?viewData= G/TBT/N/TZA/1461"," G/TBT/N/TZA/1461")</f>
        <v xml:space="preserve"> G/TBT/N/TZA/1461</v>
      </c>
      <c r="E176" s="8" t="s">
        <v>814</v>
      </c>
      <c r="F176" s="8" t="s">
        <v>815</v>
      </c>
      <c r="H176" s="8" t="s">
        <v>793</v>
      </c>
      <c r="I176" s="8" t="s">
        <v>794</v>
      </c>
      <c r="J176" s="8" t="s">
        <v>795</v>
      </c>
      <c r="K176" s="8" t="s">
        <v>39</v>
      </c>
      <c r="L176" s="8" t="s">
        <v>39</v>
      </c>
      <c r="M176" s="6"/>
      <c r="N176" s="7">
        <v>46052</v>
      </c>
      <c r="O176" s="7" t="s">
        <v>39</v>
      </c>
      <c r="P176" s="7" t="s">
        <v>39</v>
      </c>
      <c r="Q176" s="6" t="s">
        <v>42</v>
      </c>
      <c r="R176" s="8" t="s">
        <v>816</v>
      </c>
      <c r="S176" t="str">
        <f>HYPERLINK("https://docs.wto.org/imrd/directdoc.asp?DDFDocuments/t/G/TBTN25/TZA1461.docx", "https://docs.wto.org/imrd/directdoc.asp?DDFDocuments/t/G/TBTN25/TZA1461.docx")</f>
        <v>https://docs.wto.org/imrd/directdoc.asp?DDFDocuments/t/G/TBTN25/TZA1461.docx</v>
      </c>
      <c r="T176" t="str">
        <f>HYPERLINK("https://docs.wto.org/imrd/directdoc.asp?DDFDocuments/u/G/TBTN25/TZA1461.docx", "https://docs.wto.org/imrd/directdoc.asp?DDFDocuments/u/G/TBTN25/TZA1461.docx")</f>
        <v>https://docs.wto.org/imrd/directdoc.asp?DDFDocuments/u/G/TBTN25/TZA1461.docx</v>
      </c>
      <c r="U176" t="str">
        <f>HYPERLINK("https://docs.wto.org/imrd/directdoc.asp?DDFDocuments/v/G/TBTN25/TZA1461.docx", "https://docs.wto.org/imrd/directdoc.asp?DDFDocuments/v/G/TBTN25/TZA1461.docx")</f>
        <v>https://docs.wto.org/imrd/directdoc.asp?DDFDocuments/v/G/TBTN25/TZA1461.docx</v>
      </c>
      <c r="V176" t="s">
        <v>44</v>
      </c>
      <c r="W176" t="s">
        <v>45</v>
      </c>
      <c r="X176" t="s">
        <v>45</v>
      </c>
      <c r="Y176" t="s">
        <v>45</v>
      </c>
      <c r="Z176" t="s">
        <v>45</v>
      </c>
      <c r="AA176" t="s">
        <v>45</v>
      </c>
      <c r="AB176" t="s">
        <v>45</v>
      </c>
      <c r="AC176" s="2" t="s">
        <v>817</v>
      </c>
      <c r="AD176" t="s">
        <v>39</v>
      </c>
      <c r="AE176" t="s">
        <v>39</v>
      </c>
      <c r="AF176" t="s">
        <v>39</v>
      </c>
      <c r="AG176" t="s">
        <v>39</v>
      </c>
      <c r="AH176" t="s">
        <v>39</v>
      </c>
      <c r="AI176" s="2" t="s">
        <v>39</v>
      </c>
    </row>
    <row r="177" spans="1:35" ht="135" x14ac:dyDescent="0.25">
      <c r="A177" s="8" t="s">
        <v>821</v>
      </c>
      <c r="B177" s="6" t="s">
        <v>818</v>
      </c>
      <c r="C177" s="7">
        <v>45999</v>
      </c>
      <c r="D177" s="9" t="str">
        <f>HYPERLINK("https://www.epingalert.org/en/Search?viewData= G/TBT/N/RUS/179"," G/TBT/N/RUS/179")</f>
        <v xml:space="preserve"> G/TBT/N/RUS/179</v>
      </c>
      <c r="E177" s="8" t="s">
        <v>819</v>
      </c>
      <c r="F177" s="8" t="s">
        <v>820</v>
      </c>
      <c r="H177" s="8" t="s">
        <v>822</v>
      </c>
      <c r="I177" s="8" t="s">
        <v>823</v>
      </c>
      <c r="J177" s="8" t="s">
        <v>824</v>
      </c>
      <c r="K177" s="8" t="s">
        <v>825</v>
      </c>
      <c r="L177" s="8" t="s">
        <v>826</v>
      </c>
      <c r="M177" s="6"/>
      <c r="N177" s="7">
        <v>46087</v>
      </c>
      <c r="O177" s="7" t="s">
        <v>39</v>
      </c>
      <c r="P177" s="7" t="s">
        <v>39</v>
      </c>
      <c r="Q177" s="6" t="s">
        <v>42</v>
      </c>
      <c r="R177" s="6"/>
      <c r="S177" t="str">
        <f>HYPERLINK("https://docs.wto.org/imrd/directdoc.asp?DDFDocuments/t/G/TBTN25/RUS179.docx", "https://docs.wto.org/imrd/directdoc.asp?DDFDocuments/t/G/TBTN25/RUS179.docx")</f>
        <v>https://docs.wto.org/imrd/directdoc.asp?DDFDocuments/t/G/TBTN25/RUS179.docx</v>
      </c>
      <c r="T177" t="str">
        <f>HYPERLINK("https://docs.wto.org/imrd/directdoc.asp?DDFDocuments/u/G/TBTN25/RUS179.docx", "https://docs.wto.org/imrd/directdoc.asp?DDFDocuments/u/G/TBTN25/RUS179.docx")</f>
        <v>https://docs.wto.org/imrd/directdoc.asp?DDFDocuments/u/G/TBTN25/RUS179.docx</v>
      </c>
      <c r="U177" t="str">
        <f>HYPERLINK("https://docs.wto.org/imrd/directdoc.asp?DDFDocuments/v/G/TBTN25/RUS179.docx", "https://docs.wto.org/imrd/directdoc.asp?DDFDocuments/v/G/TBTN25/RUS179.docx")</f>
        <v>https://docs.wto.org/imrd/directdoc.asp?DDFDocuments/v/G/TBTN25/RUS179.docx</v>
      </c>
      <c r="V177" t="s">
        <v>44</v>
      </c>
      <c r="W177" t="s">
        <v>45</v>
      </c>
      <c r="X177" t="s">
        <v>45</v>
      </c>
      <c r="Y177" t="s">
        <v>45</v>
      </c>
      <c r="Z177" t="s">
        <v>45</v>
      </c>
      <c r="AA177" t="s">
        <v>45</v>
      </c>
      <c r="AB177" t="s">
        <v>45</v>
      </c>
      <c r="AC177" s="2" t="s">
        <v>827</v>
      </c>
      <c r="AD177" t="s">
        <v>39</v>
      </c>
      <c r="AE177" t="s">
        <v>39</v>
      </c>
      <c r="AF177" t="s">
        <v>39</v>
      </c>
      <c r="AG177" t="s">
        <v>39</v>
      </c>
      <c r="AH177" t="s">
        <v>39</v>
      </c>
      <c r="AI177" s="2" t="s">
        <v>39</v>
      </c>
    </row>
    <row r="178" spans="1:35" ht="315" x14ac:dyDescent="0.25">
      <c r="A178" s="8" t="s">
        <v>801</v>
      </c>
      <c r="B178" s="6" t="s">
        <v>146</v>
      </c>
      <c r="C178" s="7">
        <v>45999</v>
      </c>
      <c r="D178" s="9" t="str">
        <f>HYPERLINK("https://www.epingalert.org/en/Search?viewData= G/TBT/N/USA/2252"," G/TBT/N/USA/2252")</f>
        <v xml:space="preserve"> G/TBT/N/USA/2252</v>
      </c>
      <c r="E178" s="8" t="s">
        <v>828</v>
      </c>
      <c r="F178" s="8" t="s">
        <v>829</v>
      </c>
      <c r="H178" s="8" t="s">
        <v>39</v>
      </c>
      <c r="I178" s="8" t="s">
        <v>802</v>
      </c>
      <c r="J178" s="8" t="s">
        <v>803</v>
      </c>
      <c r="K178" s="8" t="s">
        <v>39</v>
      </c>
      <c r="L178" s="8" t="s">
        <v>39</v>
      </c>
      <c r="M178" s="6"/>
      <c r="N178" s="7">
        <v>46056</v>
      </c>
      <c r="O178" s="7" t="s">
        <v>39</v>
      </c>
      <c r="P178" s="7" t="s">
        <v>39</v>
      </c>
      <c r="Q178" s="6" t="s">
        <v>42</v>
      </c>
      <c r="R178" s="8" t="s">
        <v>830</v>
      </c>
      <c r="S178" t="str">
        <f>HYPERLINK("https://docs.wto.org/imrd/directdoc.asp?DDFDocuments/t/G/TBTN25/USA2252.docx", "https://docs.wto.org/imrd/directdoc.asp?DDFDocuments/t/G/TBTN25/USA2252.docx")</f>
        <v>https://docs.wto.org/imrd/directdoc.asp?DDFDocuments/t/G/TBTN25/USA2252.docx</v>
      </c>
      <c r="T178" t="str">
        <f>HYPERLINK("https://docs.wto.org/imrd/directdoc.asp?DDFDocuments/u/G/TBTN25/USA2252.docx", "https://docs.wto.org/imrd/directdoc.asp?DDFDocuments/u/G/TBTN25/USA2252.docx")</f>
        <v>https://docs.wto.org/imrd/directdoc.asp?DDFDocuments/u/G/TBTN25/USA2252.docx</v>
      </c>
      <c r="U178" t="str">
        <f>HYPERLINK("https://docs.wto.org/imrd/directdoc.asp?DDFDocuments/v/G/TBTN25/USA2252.docx", "https://docs.wto.org/imrd/directdoc.asp?DDFDocuments/v/G/TBTN25/USA2252.docx")</f>
        <v>https://docs.wto.org/imrd/directdoc.asp?DDFDocuments/v/G/TBTN25/USA2252.docx</v>
      </c>
      <c r="V178" t="s">
        <v>44</v>
      </c>
      <c r="W178" t="s">
        <v>45</v>
      </c>
      <c r="X178" t="s">
        <v>45</v>
      </c>
      <c r="Y178" t="s">
        <v>45</v>
      </c>
      <c r="Z178" t="s">
        <v>45</v>
      </c>
      <c r="AA178" t="s">
        <v>45</v>
      </c>
      <c r="AB178" t="s">
        <v>45</v>
      </c>
      <c r="AC178" s="2" t="s">
        <v>831</v>
      </c>
      <c r="AD178" t="s">
        <v>39</v>
      </c>
      <c r="AE178" t="s">
        <v>39</v>
      </c>
      <c r="AF178" t="s">
        <v>39</v>
      </c>
      <c r="AG178" t="s">
        <v>39</v>
      </c>
      <c r="AH178" t="s">
        <v>39</v>
      </c>
      <c r="AI178" s="2" t="s">
        <v>39</v>
      </c>
    </row>
    <row r="179" spans="1:35" ht="45" x14ac:dyDescent="0.25">
      <c r="A179" s="8" t="s">
        <v>543</v>
      </c>
      <c r="B179" s="6" t="s">
        <v>70</v>
      </c>
      <c r="C179" s="7">
        <v>45999</v>
      </c>
      <c r="D179" s="9" t="str">
        <f>HYPERLINK("https://www.epingalert.org/en/Search?viewData= G/TBT/N/EU/1179"," G/TBT/N/EU/1179")</f>
        <v xml:space="preserve"> G/TBT/N/EU/1179</v>
      </c>
      <c r="E179" s="8" t="s">
        <v>832</v>
      </c>
      <c r="F179" s="8" t="s">
        <v>833</v>
      </c>
      <c r="H179" s="8" t="s">
        <v>39</v>
      </c>
      <c r="I179" s="8" t="s">
        <v>834</v>
      </c>
      <c r="J179" s="8" t="s">
        <v>267</v>
      </c>
      <c r="K179" s="8" t="s">
        <v>835</v>
      </c>
      <c r="L179" s="8" t="s">
        <v>39</v>
      </c>
      <c r="M179" s="6"/>
      <c r="N179" s="7">
        <v>46059</v>
      </c>
      <c r="O179" s="7" t="s">
        <v>39</v>
      </c>
      <c r="P179" s="7" t="s">
        <v>39</v>
      </c>
      <c r="Q179" s="6" t="s">
        <v>42</v>
      </c>
      <c r="R179" s="8" t="s">
        <v>836</v>
      </c>
      <c r="S179" t="str">
        <f>HYPERLINK("https://docs.wto.org/imrd/directdoc.asp?DDFDocuments/t/G/TBTN25/EU1179.docx", "https://docs.wto.org/imrd/directdoc.asp?DDFDocuments/t/G/TBTN25/EU1179.docx")</f>
        <v>https://docs.wto.org/imrd/directdoc.asp?DDFDocuments/t/G/TBTN25/EU1179.docx</v>
      </c>
      <c r="T179" t="str">
        <f>HYPERLINK("https://docs.wto.org/imrd/directdoc.asp?DDFDocuments/u/G/TBTN25/EU1179.docx", "https://docs.wto.org/imrd/directdoc.asp?DDFDocuments/u/G/TBTN25/EU1179.docx")</f>
        <v>https://docs.wto.org/imrd/directdoc.asp?DDFDocuments/u/G/TBTN25/EU1179.docx</v>
      </c>
      <c r="U179" t="str">
        <f>HYPERLINK("https://docs.wto.org/imrd/directdoc.asp?DDFDocuments/v/G/TBTN25/EU1179.docx", "https://docs.wto.org/imrd/directdoc.asp?DDFDocuments/v/G/TBTN25/EU1179.docx")</f>
        <v>https://docs.wto.org/imrd/directdoc.asp?DDFDocuments/v/G/TBTN25/EU1179.docx</v>
      </c>
      <c r="V179" t="s">
        <v>45</v>
      </c>
      <c r="W179" t="s">
        <v>45</v>
      </c>
      <c r="X179" t="s">
        <v>44</v>
      </c>
      <c r="Y179" t="s">
        <v>45</v>
      </c>
      <c r="Z179" t="s">
        <v>45</v>
      </c>
      <c r="AA179" t="s">
        <v>45</v>
      </c>
      <c r="AB179" t="s">
        <v>45</v>
      </c>
      <c r="AC179" s="2" t="s">
        <v>546</v>
      </c>
      <c r="AD179" t="s">
        <v>39</v>
      </c>
      <c r="AE179" t="s">
        <v>39</v>
      </c>
      <c r="AF179" t="s">
        <v>39</v>
      </c>
      <c r="AG179" t="s">
        <v>39</v>
      </c>
      <c r="AH179" t="s">
        <v>39</v>
      </c>
      <c r="AI179" s="2" t="s">
        <v>39</v>
      </c>
    </row>
    <row r="180" spans="1:35" ht="90" x14ac:dyDescent="0.25">
      <c r="A180" s="8" t="s">
        <v>839</v>
      </c>
      <c r="B180" s="6" t="s">
        <v>70</v>
      </c>
      <c r="C180" s="7">
        <v>45999</v>
      </c>
      <c r="D180" s="9" t="str">
        <f>HYPERLINK("https://www.epingalert.org/en/Search?viewData= G/TBT/N/EU/1178"," G/TBT/N/EU/1178")</f>
        <v xml:space="preserve"> G/TBT/N/EU/1178</v>
      </c>
      <c r="E180" s="8" t="s">
        <v>837</v>
      </c>
      <c r="F180" s="8" t="s">
        <v>838</v>
      </c>
      <c r="H180" s="8" t="s">
        <v>39</v>
      </c>
      <c r="I180" s="8" t="s">
        <v>312</v>
      </c>
      <c r="J180" s="8" t="s">
        <v>840</v>
      </c>
      <c r="K180" s="8" t="s">
        <v>39</v>
      </c>
      <c r="L180" s="8" t="s">
        <v>107</v>
      </c>
      <c r="M180" s="6"/>
      <c r="N180" s="7">
        <v>46059</v>
      </c>
      <c r="O180" s="7" t="s">
        <v>39</v>
      </c>
      <c r="P180" s="7" t="s">
        <v>39</v>
      </c>
      <c r="Q180" s="6" t="s">
        <v>42</v>
      </c>
      <c r="R180" s="8" t="s">
        <v>841</v>
      </c>
      <c r="S180" t="str">
        <f>HYPERLINK("https://docs.wto.org/imrd/directdoc.asp?DDFDocuments/t/G/TBTN25/EU1178.docx", "https://docs.wto.org/imrd/directdoc.asp?DDFDocuments/t/G/TBTN25/EU1178.docx")</f>
        <v>https://docs.wto.org/imrd/directdoc.asp?DDFDocuments/t/G/TBTN25/EU1178.docx</v>
      </c>
      <c r="T180" t="str">
        <f>HYPERLINK("https://docs.wto.org/imrd/directdoc.asp?DDFDocuments/u/G/TBTN25/EU1178.docx", "https://docs.wto.org/imrd/directdoc.asp?DDFDocuments/u/G/TBTN25/EU1178.docx")</f>
        <v>https://docs.wto.org/imrd/directdoc.asp?DDFDocuments/u/G/TBTN25/EU1178.docx</v>
      </c>
      <c r="U180" t="str">
        <f>HYPERLINK("https://docs.wto.org/imrd/directdoc.asp?DDFDocuments/v/G/TBTN25/EU1178.docx", "https://docs.wto.org/imrd/directdoc.asp?DDFDocuments/v/G/TBTN25/EU1178.docx")</f>
        <v>https://docs.wto.org/imrd/directdoc.asp?DDFDocuments/v/G/TBTN25/EU1178.docx</v>
      </c>
      <c r="V180" t="s">
        <v>44</v>
      </c>
      <c r="W180" t="s">
        <v>45</v>
      </c>
      <c r="X180" t="s">
        <v>45</v>
      </c>
      <c r="Y180" t="s">
        <v>45</v>
      </c>
      <c r="Z180" t="s">
        <v>45</v>
      </c>
      <c r="AA180" t="s">
        <v>45</v>
      </c>
      <c r="AB180" t="s">
        <v>45</v>
      </c>
      <c r="AC180" s="2" t="s">
        <v>842</v>
      </c>
      <c r="AD180" t="s">
        <v>39</v>
      </c>
      <c r="AE180" t="s">
        <v>39</v>
      </c>
      <c r="AF180" t="s">
        <v>39</v>
      </c>
      <c r="AG180" t="s">
        <v>39</v>
      </c>
      <c r="AH180" t="s">
        <v>39</v>
      </c>
      <c r="AI180" s="2" t="s">
        <v>39</v>
      </c>
    </row>
    <row r="181" spans="1:35" ht="150" x14ac:dyDescent="0.25">
      <c r="A181" s="8" t="s">
        <v>845</v>
      </c>
      <c r="B181" s="6" t="s">
        <v>146</v>
      </c>
      <c r="C181" s="7">
        <v>45999</v>
      </c>
      <c r="D181" s="9" t="str">
        <f>HYPERLINK("https://www.epingalert.org/en/Search?viewData= G/TBT/N/USA/2250"," G/TBT/N/USA/2250")</f>
        <v xml:space="preserve"> G/TBT/N/USA/2250</v>
      </c>
      <c r="E181" s="8" t="s">
        <v>843</v>
      </c>
      <c r="F181" s="8" t="s">
        <v>844</v>
      </c>
      <c r="H181" s="8" t="s">
        <v>39</v>
      </c>
      <c r="I181" s="8" t="s">
        <v>846</v>
      </c>
      <c r="J181" s="8" t="s">
        <v>803</v>
      </c>
      <c r="K181" s="8" t="s">
        <v>39</v>
      </c>
      <c r="L181" s="8" t="s">
        <v>39</v>
      </c>
      <c r="M181" s="6"/>
      <c r="N181" s="7">
        <v>46085</v>
      </c>
      <c r="O181" s="7" t="s">
        <v>39</v>
      </c>
      <c r="P181" s="7" t="s">
        <v>39</v>
      </c>
      <c r="Q181" s="6" t="s">
        <v>42</v>
      </c>
      <c r="R181" s="8" t="s">
        <v>847</v>
      </c>
      <c r="S181" t="str">
        <f>HYPERLINK("https://docs.wto.org/imrd/directdoc.asp?DDFDocuments/t/G/TBTN25/USA2250.docx", "https://docs.wto.org/imrd/directdoc.asp?DDFDocuments/t/G/TBTN25/USA2250.docx")</f>
        <v>https://docs.wto.org/imrd/directdoc.asp?DDFDocuments/t/G/TBTN25/USA2250.docx</v>
      </c>
      <c r="T181" t="str">
        <f>HYPERLINK("https://docs.wto.org/imrd/directdoc.asp?DDFDocuments/u/G/TBTN25/USA2250.docx", "https://docs.wto.org/imrd/directdoc.asp?DDFDocuments/u/G/TBTN25/USA2250.docx")</f>
        <v>https://docs.wto.org/imrd/directdoc.asp?DDFDocuments/u/G/TBTN25/USA2250.docx</v>
      </c>
      <c r="U181" t="str">
        <f>HYPERLINK("https://docs.wto.org/imrd/directdoc.asp?DDFDocuments/v/G/TBTN25/USA2250.docx", "https://docs.wto.org/imrd/directdoc.asp?DDFDocuments/v/G/TBTN25/USA2250.docx")</f>
        <v>https://docs.wto.org/imrd/directdoc.asp?DDFDocuments/v/G/TBTN25/USA2250.docx</v>
      </c>
      <c r="V181" t="s">
        <v>45</v>
      </c>
      <c r="W181" t="s">
        <v>45</v>
      </c>
      <c r="X181" t="s">
        <v>45</v>
      </c>
      <c r="Y181" t="s">
        <v>45</v>
      </c>
      <c r="Z181" t="s">
        <v>45</v>
      </c>
      <c r="AA181" t="s">
        <v>45</v>
      </c>
      <c r="AB181" t="s">
        <v>44</v>
      </c>
      <c r="AC181" s="2" t="s">
        <v>848</v>
      </c>
      <c r="AD181" t="s">
        <v>39</v>
      </c>
      <c r="AE181" t="s">
        <v>39</v>
      </c>
      <c r="AF181" t="s">
        <v>39</v>
      </c>
      <c r="AG181" t="s">
        <v>39</v>
      </c>
      <c r="AH181" t="s">
        <v>39</v>
      </c>
      <c r="AI181" s="2" t="s">
        <v>39</v>
      </c>
    </row>
    <row r="182" spans="1:35" ht="45" x14ac:dyDescent="0.25">
      <c r="A182" s="8" t="s">
        <v>852</v>
      </c>
      <c r="B182" s="6" t="s">
        <v>849</v>
      </c>
      <c r="C182" s="7">
        <v>45999</v>
      </c>
      <c r="D182" s="9" t="str">
        <f>HYPERLINK("https://www.epingalert.org/en/Search?viewData= G/TBT/N/PAN/135"," G/TBT/N/PAN/135")</f>
        <v xml:space="preserve"> G/TBT/N/PAN/135</v>
      </c>
      <c r="E182" s="8" t="s">
        <v>850</v>
      </c>
      <c r="F182" s="8" t="s">
        <v>851</v>
      </c>
      <c r="H182" s="8" t="s">
        <v>39</v>
      </c>
      <c r="I182" s="8" t="s">
        <v>853</v>
      </c>
      <c r="J182" s="8" t="s">
        <v>40</v>
      </c>
      <c r="K182" s="8" t="s">
        <v>854</v>
      </c>
      <c r="L182" s="8" t="s">
        <v>107</v>
      </c>
      <c r="M182" s="6"/>
      <c r="N182" s="7">
        <v>46059</v>
      </c>
      <c r="O182" s="7" t="s">
        <v>39</v>
      </c>
      <c r="P182" s="7" t="s">
        <v>39</v>
      </c>
      <c r="Q182" s="6" t="s">
        <v>42</v>
      </c>
      <c r="R182" s="6"/>
      <c r="S182" t="str">
        <f>HYPERLINK("https://docs.wto.org/imrd/directdoc.asp?DDFDocuments/t/G/TBTN25/PAN135.docx", "https://docs.wto.org/imrd/directdoc.asp?DDFDocuments/t/G/TBTN25/PAN135.docx")</f>
        <v>https://docs.wto.org/imrd/directdoc.asp?DDFDocuments/t/G/TBTN25/PAN135.docx</v>
      </c>
      <c r="T182" t="str">
        <f>HYPERLINK("https://docs.wto.org/imrd/directdoc.asp?DDFDocuments/u/G/TBTN25/PAN135.docx", "https://docs.wto.org/imrd/directdoc.asp?DDFDocuments/u/G/TBTN25/PAN135.docx")</f>
        <v>https://docs.wto.org/imrd/directdoc.asp?DDFDocuments/u/G/TBTN25/PAN135.docx</v>
      </c>
      <c r="U182" t="str">
        <f>HYPERLINK("https://docs.wto.org/imrd/directdoc.asp?DDFDocuments/v/G/TBTN25/PAN135.docx", "https://docs.wto.org/imrd/directdoc.asp?DDFDocuments/v/G/TBTN25/PAN135.docx")</f>
        <v>https://docs.wto.org/imrd/directdoc.asp?DDFDocuments/v/G/TBTN25/PAN135.docx</v>
      </c>
      <c r="V182" t="s">
        <v>44</v>
      </c>
      <c r="W182" t="s">
        <v>45</v>
      </c>
      <c r="X182" t="s">
        <v>45</v>
      </c>
      <c r="Y182" t="s">
        <v>45</v>
      </c>
      <c r="Z182" t="s">
        <v>45</v>
      </c>
      <c r="AA182" t="s">
        <v>45</v>
      </c>
      <c r="AB182" t="s">
        <v>45</v>
      </c>
      <c r="AC182" s="2" t="s">
        <v>855</v>
      </c>
      <c r="AD182" t="s">
        <v>39</v>
      </c>
      <c r="AE182" t="s">
        <v>39</v>
      </c>
      <c r="AF182" t="s">
        <v>39</v>
      </c>
      <c r="AG182" t="s">
        <v>39</v>
      </c>
      <c r="AH182" t="s">
        <v>39</v>
      </c>
      <c r="AI182" s="2" t="s">
        <v>39</v>
      </c>
    </row>
    <row r="183" spans="1:35" ht="409.5" x14ac:dyDescent="0.25">
      <c r="A183" s="8" t="s">
        <v>858</v>
      </c>
      <c r="B183" s="6" t="s">
        <v>146</v>
      </c>
      <c r="C183" s="7">
        <v>45999</v>
      </c>
      <c r="D183" s="9" t="str">
        <f>HYPERLINK("https://www.epingalert.org/en/Search?viewData= G/TBT/N/USA/2253"," G/TBT/N/USA/2253")</f>
        <v xml:space="preserve"> G/TBT/N/USA/2253</v>
      </c>
      <c r="E183" s="8" t="s">
        <v>856</v>
      </c>
      <c r="F183" s="8" t="s">
        <v>857</v>
      </c>
      <c r="H183" s="8" t="s">
        <v>39</v>
      </c>
      <c r="I183" s="8" t="s">
        <v>859</v>
      </c>
      <c r="J183" s="8" t="s">
        <v>860</v>
      </c>
      <c r="K183" s="8" t="s">
        <v>39</v>
      </c>
      <c r="L183" s="8" t="s">
        <v>39</v>
      </c>
      <c r="M183" s="6"/>
      <c r="N183" s="7">
        <v>46042</v>
      </c>
      <c r="O183" s="7" t="s">
        <v>39</v>
      </c>
      <c r="P183" s="7" t="s">
        <v>39</v>
      </c>
      <c r="Q183" s="6" t="s">
        <v>42</v>
      </c>
      <c r="R183" s="8" t="s">
        <v>861</v>
      </c>
      <c r="S183" t="str">
        <f>HYPERLINK("https://docs.wto.org/imrd/directdoc.asp?DDFDocuments/t/G/TBTN25/USA2253.docx", "https://docs.wto.org/imrd/directdoc.asp?DDFDocuments/t/G/TBTN25/USA2253.docx")</f>
        <v>https://docs.wto.org/imrd/directdoc.asp?DDFDocuments/t/G/TBTN25/USA2253.docx</v>
      </c>
      <c r="T183" t="str">
        <f>HYPERLINK("https://docs.wto.org/imrd/directdoc.asp?DDFDocuments/u/G/TBTN25/USA2253.docx", "https://docs.wto.org/imrd/directdoc.asp?DDFDocuments/u/G/TBTN25/USA2253.docx")</f>
        <v>https://docs.wto.org/imrd/directdoc.asp?DDFDocuments/u/G/TBTN25/USA2253.docx</v>
      </c>
      <c r="U183" t="str">
        <f>HYPERLINK("https://docs.wto.org/imrd/directdoc.asp?DDFDocuments/v/G/TBTN25/USA2253.docx", "https://docs.wto.org/imrd/directdoc.asp?DDFDocuments/v/G/TBTN25/USA2253.docx")</f>
        <v>https://docs.wto.org/imrd/directdoc.asp?DDFDocuments/v/G/TBTN25/USA2253.docx</v>
      </c>
      <c r="V183" t="s">
        <v>44</v>
      </c>
      <c r="W183" t="s">
        <v>45</v>
      </c>
      <c r="X183" t="s">
        <v>44</v>
      </c>
      <c r="Y183" t="s">
        <v>45</v>
      </c>
      <c r="Z183" t="s">
        <v>45</v>
      </c>
      <c r="AA183" t="s">
        <v>45</v>
      </c>
      <c r="AB183" t="s">
        <v>45</v>
      </c>
      <c r="AC183" s="2" t="s">
        <v>862</v>
      </c>
      <c r="AD183" t="s">
        <v>39</v>
      </c>
      <c r="AE183" t="s">
        <v>39</v>
      </c>
      <c r="AF183" t="s">
        <v>39</v>
      </c>
      <c r="AG183" t="s">
        <v>39</v>
      </c>
      <c r="AH183" t="s">
        <v>39</v>
      </c>
      <c r="AI183" s="2" t="s">
        <v>39</v>
      </c>
    </row>
    <row r="184" spans="1:35" ht="135" x14ac:dyDescent="0.25">
      <c r="A184" s="8" t="s">
        <v>865</v>
      </c>
      <c r="B184" s="6" t="s">
        <v>400</v>
      </c>
      <c r="C184" s="7">
        <v>45995</v>
      </c>
      <c r="D184" s="9" t="str">
        <f>HYPERLINK("https://www.epingalert.org/en/Search?viewData= G/TBT/N/VNM/385"," G/TBT/N/VNM/385")</f>
        <v xml:space="preserve"> G/TBT/N/VNM/385</v>
      </c>
      <c r="E184" s="8" t="s">
        <v>863</v>
      </c>
      <c r="F184" s="8" t="s">
        <v>864</v>
      </c>
      <c r="H184" s="8" t="s">
        <v>866</v>
      </c>
      <c r="I184" s="8" t="s">
        <v>39</v>
      </c>
      <c r="J184" s="8" t="s">
        <v>92</v>
      </c>
      <c r="K184" s="8" t="s">
        <v>39</v>
      </c>
      <c r="L184" s="8" t="s">
        <v>115</v>
      </c>
      <c r="M184" s="6"/>
      <c r="N184" s="7">
        <v>46025</v>
      </c>
      <c r="O184" s="7">
        <v>46026</v>
      </c>
      <c r="P184" s="7">
        <v>46204</v>
      </c>
      <c r="Q184" s="6" t="s">
        <v>42</v>
      </c>
      <c r="R184" s="8" t="s">
        <v>867</v>
      </c>
      <c r="S184" t="str">
        <f>HYPERLINK("https://docs.wto.org/imrd/directdoc.asp?DDFDocuments/t/G/TBTN25/VNM385.docx", "https://docs.wto.org/imrd/directdoc.asp?DDFDocuments/t/G/TBTN25/VNM385.docx")</f>
        <v>https://docs.wto.org/imrd/directdoc.asp?DDFDocuments/t/G/TBTN25/VNM385.docx</v>
      </c>
      <c r="T184" t="str">
        <f>HYPERLINK("https://docs.wto.org/imrd/directdoc.asp?DDFDocuments/u/G/TBTN25/VNM385.docx", "https://docs.wto.org/imrd/directdoc.asp?DDFDocuments/u/G/TBTN25/VNM385.docx")</f>
        <v>https://docs.wto.org/imrd/directdoc.asp?DDFDocuments/u/G/TBTN25/VNM385.docx</v>
      </c>
      <c r="U184" t="str">
        <f>HYPERLINK("https://docs.wto.org/imrd/directdoc.asp?DDFDocuments/v/G/TBTN25/VNM385.docx", "https://docs.wto.org/imrd/directdoc.asp?DDFDocuments/v/G/TBTN25/VNM385.docx")</f>
        <v>https://docs.wto.org/imrd/directdoc.asp?DDFDocuments/v/G/TBTN25/VNM385.docx</v>
      </c>
      <c r="V184" t="s">
        <v>45</v>
      </c>
      <c r="W184" t="s">
        <v>44</v>
      </c>
      <c r="X184" t="s">
        <v>45</v>
      </c>
      <c r="Y184" t="s">
        <v>45</v>
      </c>
      <c r="Z184" t="s">
        <v>45</v>
      </c>
      <c r="AA184" t="s">
        <v>45</v>
      </c>
      <c r="AB184" t="s">
        <v>45</v>
      </c>
      <c r="AC184" s="2" t="s">
        <v>581</v>
      </c>
      <c r="AD184" t="s">
        <v>39</v>
      </c>
      <c r="AE184" t="s">
        <v>39</v>
      </c>
      <c r="AF184" t="s">
        <v>39</v>
      </c>
      <c r="AG184" t="s">
        <v>39</v>
      </c>
      <c r="AH184" t="s">
        <v>39</v>
      </c>
      <c r="AI184" s="2" t="s">
        <v>39</v>
      </c>
    </row>
    <row r="185" spans="1:35" ht="135" x14ac:dyDescent="0.25">
      <c r="A185" s="8" t="s">
        <v>870</v>
      </c>
      <c r="B185" s="6" t="s">
        <v>400</v>
      </c>
      <c r="C185" s="7">
        <v>45995</v>
      </c>
      <c r="D185" s="9" t="str">
        <f>HYPERLINK("https://www.epingalert.org/en/Search?viewData= G/TBT/N/VNM/384"," G/TBT/N/VNM/384")</f>
        <v xml:space="preserve"> G/TBT/N/VNM/384</v>
      </c>
      <c r="E185" s="8" t="s">
        <v>868</v>
      </c>
      <c r="F185" s="8" t="s">
        <v>869</v>
      </c>
      <c r="H185" s="8" t="s">
        <v>39</v>
      </c>
      <c r="I185" s="8" t="s">
        <v>39</v>
      </c>
      <c r="J185" s="8" t="s">
        <v>871</v>
      </c>
      <c r="K185" s="8" t="s">
        <v>39</v>
      </c>
      <c r="L185" s="8" t="s">
        <v>39</v>
      </c>
      <c r="M185" s="6"/>
      <c r="N185" s="7">
        <v>46055</v>
      </c>
      <c r="O185" s="7">
        <v>46082</v>
      </c>
      <c r="P185" s="7">
        <v>46266</v>
      </c>
      <c r="Q185" s="6" t="s">
        <v>42</v>
      </c>
      <c r="R185" s="8" t="s">
        <v>872</v>
      </c>
      <c r="S185" t="str">
        <f>HYPERLINK("https://docs.wto.org/imrd/directdoc.asp?DDFDocuments/t/G/TBTN25/VNM384.docx", "https://docs.wto.org/imrd/directdoc.asp?DDFDocuments/t/G/TBTN25/VNM384.docx")</f>
        <v>https://docs.wto.org/imrd/directdoc.asp?DDFDocuments/t/G/TBTN25/VNM384.docx</v>
      </c>
      <c r="T185" t="str">
        <f>HYPERLINK("https://docs.wto.org/imrd/directdoc.asp?DDFDocuments/u/G/TBTN25/VNM384.docx", "https://docs.wto.org/imrd/directdoc.asp?DDFDocuments/u/G/TBTN25/VNM384.docx")</f>
        <v>https://docs.wto.org/imrd/directdoc.asp?DDFDocuments/u/G/TBTN25/VNM384.docx</v>
      </c>
      <c r="U185" t="str">
        <f>HYPERLINK("https://docs.wto.org/imrd/directdoc.asp?DDFDocuments/v/G/TBTN25/VNM384.docx", "https://docs.wto.org/imrd/directdoc.asp?DDFDocuments/v/G/TBTN25/VNM384.docx")</f>
        <v>https://docs.wto.org/imrd/directdoc.asp?DDFDocuments/v/G/TBTN25/VNM384.docx</v>
      </c>
      <c r="V185" t="s">
        <v>44</v>
      </c>
      <c r="W185" t="s">
        <v>45</v>
      </c>
      <c r="X185" t="s">
        <v>45</v>
      </c>
      <c r="Y185" t="s">
        <v>45</v>
      </c>
      <c r="Z185" t="s">
        <v>45</v>
      </c>
      <c r="AA185" t="s">
        <v>45</v>
      </c>
      <c r="AB185" t="s">
        <v>45</v>
      </c>
      <c r="AC185" s="2" t="s">
        <v>873</v>
      </c>
      <c r="AD185" t="s">
        <v>39</v>
      </c>
      <c r="AE185" t="s">
        <v>39</v>
      </c>
      <c r="AF185" t="s">
        <v>39</v>
      </c>
      <c r="AG185" t="s">
        <v>39</v>
      </c>
      <c r="AH185" t="s">
        <v>39</v>
      </c>
      <c r="AI185" s="2" t="s">
        <v>39</v>
      </c>
    </row>
    <row r="186" spans="1:35" ht="90" x14ac:dyDescent="0.25">
      <c r="A186" s="8" t="s">
        <v>876</v>
      </c>
      <c r="B186" s="6" t="s">
        <v>400</v>
      </c>
      <c r="C186" s="7">
        <v>45995</v>
      </c>
      <c r="D186" s="9" t="str">
        <f>HYPERLINK("https://www.epingalert.org/en/Search?viewData= G/TBT/N/VNM/386"," G/TBT/N/VNM/386")</f>
        <v xml:space="preserve"> G/TBT/N/VNM/386</v>
      </c>
      <c r="E186" s="8" t="s">
        <v>874</v>
      </c>
      <c r="F186" s="8" t="s">
        <v>875</v>
      </c>
      <c r="H186" s="8" t="s">
        <v>39</v>
      </c>
      <c r="I186" s="8" t="s">
        <v>133</v>
      </c>
      <c r="J186" s="8" t="s">
        <v>92</v>
      </c>
      <c r="K186" s="8" t="s">
        <v>39</v>
      </c>
      <c r="L186" s="8" t="s">
        <v>115</v>
      </c>
      <c r="M186" s="6"/>
      <c r="N186" s="7">
        <v>46025</v>
      </c>
      <c r="O186" s="7">
        <v>46026</v>
      </c>
      <c r="P186" s="7">
        <v>46204</v>
      </c>
      <c r="Q186" s="6" t="s">
        <v>42</v>
      </c>
      <c r="R186" s="8" t="s">
        <v>877</v>
      </c>
      <c r="S186" t="str">
        <f>HYPERLINK("https://docs.wto.org/imrd/directdoc.asp?DDFDocuments/t/G/TBTN25/VNM386.docx", "https://docs.wto.org/imrd/directdoc.asp?DDFDocuments/t/G/TBTN25/VNM386.docx")</f>
        <v>https://docs.wto.org/imrd/directdoc.asp?DDFDocuments/t/G/TBTN25/VNM386.docx</v>
      </c>
      <c r="T186" t="str">
        <f>HYPERLINK("https://docs.wto.org/imrd/directdoc.asp?DDFDocuments/u/G/TBTN25/VNM386.docx", "https://docs.wto.org/imrd/directdoc.asp?DDFDocuments/u/G/TBTN25/VNM386.docx")</f>
        <v>https://docs.wto.org/imrd/directdoc.asp?DDFDocuments/u/G/TBTN25/VNM386.docx</v>
      </c>
      <c r="U186" t="str">
        <f>HYPERLINK("https://docs.wto.org/imrd/directdoc.asp?DDFDocuments/v/G/TBTN25/VNM386.docx", "https://docs.wto.org/imrd/directdoc.asp?DDFDocuments/v/G/TBTN25/VNM386.docx")</f>
        <v>https://docs.wto.org/imrd/directdoc.asp?DDFDocuments/v/G/TBTN25/VNM386.docx</v>
      </c>
      <c r="V186" t="s">
        <v>45</v>
      </c>
      <c r="W186" t="s">
        <v>44</v>
      </c>
      <c r="X186" t="s">
        <v>45</v>
      </c>
      <c r="Y186" t="s">
        <v>45</v>
      </c>
      <c r="Z186" t="s">
        <v>45</v>
      </c>
      <c r="AA186" t="s">
        <v>45</v>
      </c>
      <c r="AB186" t="s">
        <v>45</v>
      </c>
      <c r="AC186" s="2" t="s">
        <v>878</v>
      </c>
      <c r="AD186" t="s">
        <v>39</v>
      </c>
      <c r="AE186" t="s">
        <v>39</v>
      </c>
      <c r="AF186" t="s">
        <v>39</v>
      </c>
      <c r="AG186" t="s">
        <v>39</v>
      </c>
      <c r="AH186" t="s">
        <v>39</v>
      </c>
      <c r="AI186" s="2" t="s">
        <v>39</v>
      </c>
    </row>
    <row r="187" spans="1:35" ht="240" x14ac:dyDescent="0.25">
      <c r="A187" s="8" t="s">
        <v>882</v>
      </c>
      <c r="B187" s="6" t="s">
        <v>879</v>
      </c>
      <c r="C187" s="7">
        <v>45995</v>
      </c>
      <c r="D187" s="9" t="str">
        <f>HYPERLINK("https://www.epingalert.org/en/Search?viewData= G/TBT/N/GBR/111"," G/TBT/N/GBR/111")</f>
        <v xml:space="preserve"> G/TBT/N/GBR/111</v>
      </c>
      <c r="E187" s="8" t="s">
        <v>880</v>
      </c>
      <c r="F187" s="8" t="s">
        <v>881</v>
      </c>
      <c r="H187" s="8" t="s">
        <v>883</v>
      </c>
      <c r="I187" s="8" t="s">
        <v>39</v>
      </c>
      <c r="J187" s="8" t="s">
        <v>383</v>
      </c>
      <c r="K187" s="8" t="s">
        <v>884</v>
      </c>
      <c r="L187" s="8" t="s">
        <v>39</v>
      </c>
      <c r="M187" s="6"/>
      <c r="N187" s="7">
        <v>46055</v>
      </c>
      <c r="O187" s="7" t="s">
        <v>39</v>
      </c>
      <c r="P187" s="7">
        <v>46753</v>
      </c>
      <c r="Q187" s="6" t="s">
        <v>42</v>
      </c>
      <c r="R187" s="8" t="s">
        <v>885</v>
      </c>
      <c r="S187" t="str">
        <f>HYPERLINK("https://docs.wto.org/imrd/directdoc.asp?DDFDocuments/t/G/TBTN25/GBR111.docx", "https://docs.wto.org/imrd/directdoc.asp?DDFDocuments/t/G/TBTN25/GBR111.docx")</f>
        <v>https://docs.wto.org/imrd/directdoc.asp?DDFDocuments/t/G/TBTN25/GBR111.docx</v>
      </c>
      <c r="T187" t="str">
        <f>HYPERLINK("https://docs.wto.org/imrd/directdoc.asp?DDFDocuments/u/G/TBTN25/GBR111.docx", "https://docs.wto.org/imrd/directdoc.asp?DDFDocuments/u/G/TBTN25/GBR111.docx")</f>
        <v>https://docs.wto.org/imrd/directdoc.asp?DDFDocuments/u/G/TBTN25/GBR111.docx</v>
      </c>
      <c r="U187" t="str">
        <f>HYPERLINK("https://docs.wto.org/imrd/directdoc.asp?DDFDocuments/v/G/TBTN25/GBR111.docx", "https://docs.wto.org/imrd/directdoc.asp?DDFDocuments/v/G/TBTN25/GBR111.docx")</f>
        <v>https://docs.wto.org/imrd/directdoc.asp?DDFDocuments/v/G/TBTN25/GBR111.docx</v>
      </c>
      <c r="V187" t="s">
        <v>44</v>
      </c>
      <c r="W187" t="s">
        <v>45</v>
      </c>
      <c r="X187" t="s">
        <v>44</v>
      </c>
      <c r="Y187" t="s">
        <v>45</v>
      </c>
      <c r="Z187" t="s">
        <v>45</v>
      </c>
      <c r="AA187" t="s">
        <v>45</v>
      </c>
      <c r="AB187" t="s">
        <v>45</v>
      </c>
      <c r="AC187" s="2" t="s">
        <v>886</v>
      </c>
      <c r="AD187" t="s">
        <v>39</v>
      </c>
      <c r="AE187" t="s">
        <v>39</v>
      </c>
      <c r="AF187" t="s">
        <v>39</v>
      </c>
      <c r="AG187" t="s">
        <v>39</v>
      </c>
      <c r="AH187" t="s">
        <v>39</v>
      </c>
      <c r="AI187" s="2" t="s">
        <v>39</v>
      </c>
    </row>
    <row r="188" spans="1:35" ht="135" x14ac:dyDescent="0.25">
      <c r="A188" s="8" t="s">
        <v>889</v>
      </c>
      <c r="B188" s="6" t="s">
        <v>400</v>
      </c>
      <c r="C188" s="7">
        <v>45995</v>
      </c>
      <c r="D188" s="9" t="str">
        <f>HYPERLINK("https://www.epingalert.org/en/Search?viewData= G/TBT/N/VNM/383"," G/TBT/N/VNM/383")</f>
        <v xml:space="preserve"> G/TBT/N/VNM/383</v>
      </c>
      <c r="E188" s="8" t="s">
        <v>887</v>
      </c>
      <c r="F188" s="8" t="s">
        <v>888</v>
      </c>
      <c r="H188" s="8" t="s">
        <v>39</v>
      </c>
      <c r="I188" s="8" t="s">
        <v>39</v>
      </c>
      <c r="J188" s="8" t="s">
        <v>871</v>
      </c>
      <c r="K188" s="8" t="s">
        <v>39</v>
      </c>
      <c r="L188" s="8" t="s">
        <v>39</v>
      </c>
      <c r="M188" s="6"/>
      <c r="N188" s="7">
        <v>46055</v>
      </c>
      <c r="O188" s="7">
        <v>46082</v>
      </c>
      <c r="P188" s="7">
        <v>46266</v>
      </c>
      <c r="Q188" s="6" t="s">
        <v>42</v>
      </c>
      <c r="R188" s="8" t="s">
        <v>890</v>
      </c>
      <c r="S188" t="str">
        <f>HYPERLINK("https://docs.wto.org/imrd/directdoc.asp?DDFDocuments/t/G/TBTN25/VNM383.docx", "https://docs.wto.org/imrd/directdoc.asp?DDFDocuments/t/G/TBTN25/VNM383.docx")</f>
        <v>https://docs.wto.org/imrd/directdoc.asp?DDFDocuments/t/G/TBTN25/VNM383.docx</v>
      </c>
      <c r="T188" t="str">
        <f>HYPERLINK("https://docs.wto.org/imrd/directdoc.asp?DDFDocuments/u/G/TBTN25/VNM383.docx", "https://docs.wto.org/imrd/directdoc.asp?DDFDocuments/u/G/TBTN25/VNM383.docx")</f>
        <v>https://docs.wto.org/imrd/directdoc.asp?DDFDocuments/u/G/TBTN25/VNM383.docx</v>
      </c>
      <c r="U188" t="str">
        <f>HYPERLINK("https://docs.wto.org/imrd/directdoc.asp?DDFDocuments/v/G/TBTN25/VNM383.docx", "https://docs.wto.org/imrd/directdoc.asp?DDFDocuments/v/G/TBTN25/VNM383.docx")</f>
        <v>https://docs.wto.org/imrd/directdoc.asp?DDFDocuments/v/G/TBTN25/VNM383.docx</v>
      </c>
      <c r="V188" t="s">
        <v>44</v>
      </c>
      <c r="W188" t="s">
        <v>45</v>
      </c>
      <c r="X188" t="s">
        <v>45</v>
      </c>
      <c r="Y188" t="s">
        <v>45</v>
      </c>
      <c r="Z188" t="s">
        <v>45</v>
      </c>
      <c r="AA188" t="s">
        <v>45</v>
      </c>
      <c r="AB188" t="s">
        <v>45</v>
      </c>
      <c r="AC188" s="2" t="s">
        <v>891</v>
      </c>
      <c r="AD188" t="s">
        <v>39</v>
      </c>
      <c r="AE188" t="s">
        <v>39</v>
      </c>
      <c r="AF188" t="s">
        <v>39</v>
      </c>
      <c r="AG188" t="s">
        <v>39</v>
      </c>
      <c r="AH188" t="s">
        <v>39</v>
      </c>
      <c r="AI188" s="2" t="s">
        <v>39</v>
      </c>
    </row>
    <row r="189" spans="1:35" ht="120" x14ac:dyDescent="0.25">
      <c r="A189" s="8" t="s">
        <v>894</v>
      </c>
      <c r="B189" s="6" t="s">
        <v>627</v>
      </c>
      <c r="C189" s="7">
        <v>45994</v>
      </c>
      <c r="D189" s="9" t="str">
        <f>HYPERLINK("https://www.epingalert.org/en/Search?viewData= G/TBT/N/BDI/684, G/TBT/N/KEN/1942, G/TBT/N/RWA/1307, G/TBT/N/TZA/1453, G/TBT/N/UGA/2274"," G/TBT/N/BDI/684, G/TBT/N/KEN/1942, G/TBT/N/RWA/1307, G/TBT/N/TZA/1453, G/TBT/N/UGA/2274")</f>
        <v xml:space="preserve"> G/TBT/N/BDI/684, G/TBT/N/KEN/1942, G/TBT/N/RWA/1307, G/TBT/N/TZA/1453, G/TBT/N/UGA/2274</v>
      </c>
      <c r="E189" s="8" t="s">
        <v>892</v>
      </c>
      <c r="F189" s="8" t="s">
        <v>893</v>
      </c>
      <c r="H189" s="8" t="s">
        <v>895</v>
      </c>
      <c r="I189" s="8" t="s">
        <v>896</v>
      </c>
      <c r="J189" s="8" t="s">
        <v>897</v>
      </c>
      <c r="K189" s="8" t="s">
        <v>39</v>
      </c>
      <c r="L189" s="8" t="s">
        <v>39</v>
      </c>
      <c r="M189" s="6"/>
      <c r="N189" s="7">
        <v>46054</v>
      </c>
      <c r="O189" s="7" t="s">
        <v>39</v>
      </c>
      <c r="P189" s="7" t="s">
        <v>39</v>
      </c>
      <c r="Q189" s="6" t="s">
        <v>42</v>
      </c>
      <c r="R189" s="8" t="s">
        <v>898</v>
      </c>
      <c r="S189" t="str">
        <f>HYPERLINK("https://docs.wto.org/imrd/directdoc.asp?DDFDocuments/t/G/TBTN25/BDI684.docx", "https://docs.wto.org/imrd/directdoc.asp?DDFDocuments/t/G/TBTN25/BDI684.docx")</f>
        <v>https://docs.wto.org/imrd/directdoc.asp?DDFDocuments/t/G/TBTN25/BDI684.docx</v>
      </c>
      <c r="T189" t="str">
        <f>HYPERLINK("https://docs.wto.org/imrd/directdoc.asp?DDFDocuments/u/G/TBTN25/BDI684.docx", "https://docs.wto.org/imrd/directdoc.asp?DDFDocuments/u/G/TBTN25/BDI684.docx")</f>
        <v>https://docs.wto.org/imrd/directdoc.asp?DDFDocuments/u/G/TBTN25/BDI684.docx</v>
      </c>
      <c r="U189" t="str">
        <f>HYPERLINK("https://docs.wto.org/imrd/directdoc.asp?DDFDocuments/v/G/TBTN25/BDI684.docx", "https://docs.wto.org/imrd/directdoc.asp?DDFDocuments/v/G/TBTN25/BDI684.docx")</f>
        <v>https://docs.wto.org/imrd/directdoc.asp?DDFDocuments/v/G/TBTN25/BDI684.docx</v>
      </c>
      <c r="V189" t="s">
        <v>44</v>
      </c>
      <c r="W189" t="s">
        <v>45</v>
      </c>
      <c r="X189" t="s">
        <v>44</v>
      </c>
      <c r="Y189" t="s">
        <v>45</v>
      </c>
      <c r="Z189" t="s">
        <v>45</v>
      </c>
      <c r="AA189" t="s">
        <v>45</v>
      </c>
      <c r="AB189" t="s">
        <v>45</v>
      </c>
      <c r="AC189" s="2" t="s">
        <v>899</v>
      </c>
      <c r="AD189" t="s">
        <v>39</v>
      </c>
      <c r="AE189" t="s">
        <v>39</v>
      </c>
      <c r="AF189" t="s">
        <v>39</v>
      </c>
      <c r="AG189" t="s">
        <v>39</v>
      </c>
      <c r="AH189" t="s">
        <v>39</v>
      </c>
      <c r="AI189" s="2" t="s">
        <v>39</v>
      </c>
    </row>
    <row r="190" spans="1:35" ht="135" x14ac:dyDescent="0.25">
      <c r="A190" s="8" t="s">
        <v>902</v>
      </c>
      <c r="B190" s="6" t="s">
        <v>460</v>
      </c>
      <c r="C190" s="7">
        <v>45994</v>
      </c>
      <c r="D190" s="9" t="str">
        <f>HYPERLINK("https://www.epingalert.org/en/Search?viewData= G/TBT/N/BDI/689, G/TBT/N/KEN/1947, G/TBT/N/RWA/1312, G/TBT/N/TZA/1458, G/TBT/N/UGA/2279"," G/TBT/N/BDI/689, G/TBT/N/KEN/1947, G/TBT/N/RWA/1312, G/TBT/N/TZA/1458, G/TBT/N/UGA/2279")</f>
        <v xml:space="preserve"> G/TBT/N/BDI/689, G/TBT/N/KEN/1947, G/TBT/N/RWA/1312, G/TBT/N/TZA/1458, G/TBT/N/UGA/2279</v>
      </c>
      <c r="E190" s="8" t="s">
        <v>900</v>
      </c>
      <c r="F190" s="8" t="s">
        <v>901</v>
      </c>
      <c r="H190" s="8" t="s">
        <v>903</v>
      </c>
      <c r="I190" s="8" t="s">
        <v>904</v>
      </c>
      <c r="J190" s="8" t="s">
        <v>897</v>
      </c>
      <c r="K190" s="8" t="s">
        <v>39</v>
      </c>
      <c r="L190" s="8" t="s">
        <v>39</v>
      </c>
      <c r="M190" s="6"/>
      <c r="N190" s="7">
        <v>46054</v>
      </c>
      <c r="O190" s="7" t="s">
        <v>39</v>
      </c>
      <c r="P190" s="7" t="s">
        <v>39</v>
      </c>
      <c r="Q190" s="6" t="s">
        <v>42</v>
      </c>
      <c r="R190" s="8" t="s">
        <v>905</v>
      </c>
      <c r="S190" t="str">
        <f>HYPERLINK("https://docs.wto.org/imrd/directdoc.asp?DDFDocuments/t/G/TBTN25/BDI689.docx", "https://docs.wto.org/imrd/directdoc.asp?DDFDocuments/t/G/TBTN25/BDI689.docx")</f>
        <v>https://docs.wto.org/imrd/directdoc.asp?DDFDocuments/t/G/TBTN25/BDI689.docx</v>
      </c>
      <c r="T190" t="str">
        <f>HYPERLINK("https://docs.wto.org/imrd/directdoc.asp?DDFDocuments/u/G/TBTN25/BDI689.docx", "https://docs.wto.org/imrd/directdoc.asp?DDFDocuments/u/G/TBTN25/BDI689.docx")</f>
        <v>https://docs.wto.org/imrd/directdoc.asp?DDFDocuments/u/G/TBTN25/BDI689.docx</v>
      </c>
      <c r="U190" t="str">
        <f>HYPERLINK("https://docs.wto.org/imrd/directdoc.asp?DDFDocuments/v/G/TBTN25/BDI689.docx", "https://docs.wto.org/imrd/directdoc.asp?DDFDocuments/v/G/TBTN25/BDI689.docx")</f>
        <v>https://docs.wto.org/imrd/directdoc.asp?DDFDocuments/v/G/TBTN25/BDI689.docx</v>
      </c>
      <c r="V190" t="s">
        <v>44</v>
      </c>
      <c r="W190" t="s">
        <v>45</v>
      </c>
      <c r="X190" t="s">
        <v>44</v>
      </c>
      <c r="Y190" t="s">
        <v>45</v>
      </c>
      <c r="Z190" t="s">
        <v>45</v>
      </c>
      <c r="AA190" t="s">
        <v>45</v>
      </c>
      <c r="AB190" t="s">
        <v>45</v>
      </c>
      <c r="AC190" s="2" t="s">
        <v>906</v>
      </c>
      <c r="AD190" t="s">
        <v>39</v>
      </c>
      <c r="AE190" t="s">
        <v>39</v>
      </c>
      <c r="AF190" t="s">
        <v>39</v>
      </c>
      <c r="AG190" t="s">
        <v>39</v>
      </c>
      <c r="AH190" t="s">
        <v>39</v>
      </c>
      <c r="AI190" s="2" t="s">
        <v>39</v>
      </c>
    </row>
    <row r="191" spans="1:35" ht="120" x14ac:dyDescent="0.25">
      <c r="A191" s="8" t="s">
        <v>909</v>
      </c>
      <c r="B191" s="6" t="s">
        <v>606</v>
      </c>
      <c r="C191" s="7">
        <v>45994</v>
      </c>
      <c r="D191" s="9" t="str">
        <f>HYPERLINK("https://www.epingalert.org/en/Search?viewData= G/TBT/N/BDI/688, G/TBT/N/KEN/1946, G/TBT/N/RWA/1311, G/TBT/N/TZA/1457, G/TBT/N/UGA/2278"," G/TBT/N/BDI/688, G/TBT/N/KEN/1946, G/TBT/N/RWA/1311, G/TBT/N/TZA/1457, G/TBT/N/UGA/2278")</f>
        <v xml:space="preserve"> G/TBT/N/BDI/688, G/TBT/N/KEN/1946, G/TBT/N/RWA/1311, G/TBT/N/TZA/1457, G/TBT/N/UGA/2278</v>
      </c>
      <c r="E191" s="8" t="s">
        <v>907</v>
      </c>
      <c r="F191" s="8" t="s">
        <v>908</v>
      </c>
      <c r="H191" s="8" t="s">
        <v>910</v>
      </c>
      <c r="I191" s="8" t="s">
        <v>896</v>
      </c>
      <c r="J191" s="8" t="s">
        <v>897</v>
      </c>
      <c r="K191" s="8" t="s">
        <v>39</v>
      </c>
      <c r="L191" s="8" t="s">
        <v>39</v>
      </c>
      <c r="M191" s="6"/>
      <c r="N191" s="7">
        <v>46054</v>
      </c>
      <c r="O191" s="7" t="s">
        <v>39</v>
      </c>
      <c r="P191" s="7" t="s">
        <v>39</v>
      </c>
      <c r="Q191" s="6" t="s">
        <v>42</v>
      </c>
      <c r="R191" s="8" t="s">
        <v>911</v>
      </c>
      <c r="S191" t="str">
        <f>HYPERLINK("https://docs.wto.org/imrd/directdoc.asp?DDFDocuments/t/G/TBTN25/BDI688.docx", "https://docs.wto.org/imrd/directdoc.asp?DDFDocuments/t/G/TBTN25/BDI688.docx")</f>
        <v>https://docs.wto.org/imrd/directdoc.asp?DDFDocuments/t/G/TBTN25/BDI688.docx</v>
      </c>
      <c r="T191" t="str">
        <f>HYPERLINK("https://docs.wto.org/imrd/directdoc.asp?DDFDocuments/u/G/TBTN25/BDI688.docx", "https://docs.wto.org/imrd/directdoc.asp?DDFDocuments/u/G/TBTN25/BDI688.docx")</f>
        <v>https://docs.wto.org/imrd/directdoc.asp?DDFDocuments/u/G/TBTN25/BDI688.docx</v>
      </c>
      <c r="U191" t="str">
        <f>HYPERLINK("https://docs.wto.org/imrd/directdoc.asp?DDFDocuments/v/G/TBTN25/BDI688.docx", "https://docs.wto.org/imrd/directdoc.asp?DDFDocuments/v/G/TBTN25/BDI688.docx")</f>
        <v>https://docs.wto.org/imrd/directdoc.asp?DDFDocuments/v/G/TBTN25/BDI688.docx</v>
      </c>
      <c r="V191" t="s">
        <v>44</v>
      </c>
      <c r="W191" t="s">
        <v>45</v>
      </c>
      <c r="X191" t="s">
        <v>44</v>
      </c>
      <c r="Y191" t="s">
        <v>45</v>
      </c>
      <c r="Z191" t="s">
        <v>45</v>
      </c>
      <c r="AA191" t="s">
        <v>45</v>
      </c>
      <c r="AB191" t="s">
        <v>45</v>
      </c>
      <c r="AC191" s="2" t="s">
        <v>912</v>
      </c>
      <c r="AD191" t="s">
        <v>39</v>
      </c>
      <c r="AE191" t="s">
        <v>39</v>
      </c>
      <c r="AF191" t="s">
        <v>39</v>
      </c>
      <c r="AG191" t="s">
        <v>39</v>
      </c>
      <c r="AH191" t="s">
        <v>39</v>
      </c>
      <c r="AI191" s="2" t="s">
        <v>39</v>
      </c>
    </row>
    <row r="192" spans="1:35" ht="150" x14ac:dyDescent="0.25">
      <c r="A192" s="8" t="s">
        <v>915</v>
      </c>
      <c r="B192" s="6" t="s">
        <v>606</v>
      </c>
      <c r="C192" s="7">
        <v>45994</v>
      </c>
      <c r="D192" s="9" t="str">
        <f>HYPERLINK("https://www.epingalert.org/en/Search?viewData= G/TBT/N/BDI/685, G/TBT/N/KEN/1943, G/TBT/N/RWA/1308, G/TBT/N/TZA/1454, G/TBT/N/UGA/2275"," G/TBT/N/BDI/685, G/TBT/N/KEN/1943, G/TBT/N/RWA/1308, G/TBT/N/TZA/1454, G/TBT/N/UGA/2275")</f>
        <v xml:space="preserve"> G/TBT/N/BDI/685, G/TBT/N/KEN/1943, G/TBT/N/RWA/1308, G/TBT/N/TZA/1454, G/TBT/N/UGA/2275</v>
      </c>
      <c r="E192" s="8" t="s">
        <v>913</v>
      </c>
      <c r="F192" s="8" t="s">
        <v>914</v>
      </c>
      <c r="H192" s="8" t="s">
        <v>916</v>
      </c>
      <c r="I192" s="8" t="s">
        <v>896</v>
      </c>
      <c r="J192" s="8" t="s">
        <v>198</v>
      </c>
      <c r="K192" s="8" t="s">
        <v>39</v>
      </c>
      <c r="L192" s="8" t="s">
        <v>39</v>
      </c>
      <c r="M192" s="6"/>
      <c r="N192" s="7">
        <v>46054</v>
      </c>
      <c r="O192" s="7" t="s">
        <v>39</v>
      </c>
      <c r="P192" s="7" t="s">
        <v>39</v>
      </c>
      <c r="Q192" s="6" t="s">
        <v>42</v>
      </c>
      <c r="R192" s="8" t="s">
        <v>917</v>
      </c>
      <c r="S192" t="str">
        <f>HYPERLINK("https://docs.wto.org/imrd/directdoc.asp?DDFDocuments/t/G/TBTN25/BDI685.docx", "https://docs.wto.org/imrd/directdoc.asp?DDFDocuments/t/G/TBTN25/BDI685.docx")</f>
        <v>https://docs.wto.org/imrd/directdoc.asp?DDFDocuments/t/G/TBTN25/BDI685.docx</v>
      </c>
      <c r="T192" t="str">
        <f>HYPERLINK("https://docs.wto.org/imrd/directdoc.asp?DDFDocuments/u/G/TBTN25/BDI685.docx", "https://docs.wto.org/imrd/directdoc.asp?DDFDocuments/u/G/TBTN25/BDI685.docx")</f>
        <v>https://docs.wto.org/imrd/directdoc.asp?DDFDocuments/u/G/TBTN25/BDI685.docx</v>
      </c>
      <c r="U192" t="str">
        <f>HYPERLINK("https://docs.wto.org/imrd/directdoc.asp?DDFDocuments/v/G/TBTN25/BDI685.docx", "https://docs.wto.org/imrd/directdoc.asp?DDFDocuments/v/G/TBTN25/BDI685.docx")</f>
        <v>https://docs.wto.org/imrd/directdoc.asp?DDFDocuments/v/G/TBTN25/BDI685.docx</v>
      </c>
      <c r="V192" t="s">
        <v>44</v>
      </c>
      <c r="W192" t="s">
        <v>45</v>
      </c>
      <c r="X192" t="s">
        <v>44</v>
      </c>
      <c r="Y192" t="s">
        <v>45</v>
      </c>
      <c r="Z192" t="s">
        <v>45</v>
      </c>
      <c r="AA192" t="s">
        <v>45</v>
      </c>
      <c r="AB192" t="s">
        <v>45</v>
      </c>
      <c r="AC192" s="2" t="s">
        <v>918</v>
      </c>
      <c r="AD192" t="s">
        <v>39</v>
      </c>
      <c r="AE192" t="s">
        <v>39</v>
      </c>
      <c r="AF192" t="s">
        <v>39</v>
      </c>
      <c r="AG192" t="s">
        <v>39</v>
      </c>
      <c r="AH192" t="s">
        <v>39</v>
      </c>
      <c r="AI192" s="2" t="s">
        <v>39</v>
      </c>
    </row>
    <row r="193" spans="1:35" ht="409.5" x14ac:dyDescent="0.25">
      <c r="A193" s="8" t="s">
        <v>921</v>
      </c>
      <c r="B193" s="6" t="s">
        <v>200</v>
      </c>
      <c r="C193" s="7">
        <v>45994</v>
      </c>
      <c r="D193" s="9" t="str">
        <f>HYPERLINK("https://www.epingalert.org/en/Search?viewData= G/TBT/N/AUS/194"," G/TBT/N/AUS/194")</f>
        <v xml:space="preserve"> G/TBT/N/AUS/194</v>
      </c>
      <c r="E193" s="8" t="s">
        <v>919</v>
      </c>
      <c r="F193" s="8" t="s">
        <v>920</v>
      </c>
      <c r="H193" s="8" t="s">
        <v>922</v>
      </c>
      <c r="I193" s="8" t="s">
        <v>759</v>
      </c>
      <c r="J193" s="8" t="s">
        <v>689</v>
      </c>
      <c r="K193" s="8" t="s">
        <v>923</v>
      </c>
      <c r="L193" s="8" t="s">
        <v>39</v>
      </c>
      <c r="M193" s="6"/>
      <c r="N193" s="7">
        <v>46034</v>
      </c>
      <c r="O193" s="7" t="s">
        <v>39</v>
      </c>
      <c r="P193" s="7" t="s">
        <v>39</v>
      </c>
      <c r="Q193" s="6" t="s">
        <v>42</v>
      </c>
      <c r="R193" s="8" t="s">
        <v>924</v>
      </c>
      <c r="S193" t="str">
        <f>HYPERLINK("https://docs.wto.org/imrd/directdoc.asp?DDFDocuments/t/G/TBTN25/AUS194.docx", "https://docs.wto.org/imrd/directdoc.asp?DDFDocuments/t/G/TBTN25/AUS194.docx")</f>
        <v>https://docs.wto.org/imrd/directdoc.asp?DDFDocuments/t/G/TBTN25/AUS194.docx</v>
      </c>
      <c r="T193" t="str">
        <f>HYPERLINK("https://docs.wto.org/imrd/directdoc.asp?DDFDocuments/u/G/TBTN25/AUS194.docx", "https://docs.wto.org/imrd/directdoc.asp?DDFDocuments/u/G/TBTN25/AUS194.docx")</f>
        <v>https://docs.wto.org/imrd/directdoc.asp?DDFDocuments/u/G/TBTN25/AUS194.docx</v>
      </c>
      <c r="U193" t="str">
        <f>HYPERLINK("https://docs.wto.org/imrd/directdoc.asp?DDFDocuments/v/G/TBTN25/AUS194.docx", "https://docs.wto.org/imrd/directdoc.asp?DDFDocuments/v/G/TBTN25/AUS194.docx")</f>
        <v>https://docs.wto.org/imrd/directdoc.asp?DDFDocuments/v/G/TBTN25/AUS194.docx</v>
      </c>
      <c r="V193" t="s">
        <v>44</v>
      </c>
      <c r="W193" t="s">
        <v>45</v>
      </c>
      <c r="X193" t="s">
        <v>45</v>
      </c>
      <c r="Y193" t="s">
        <v>45</v>
      </c>
      <c r="Z193" t="s">
        <v>45</v>
      </c>
      <c r="AA193" t="s">
        <v>45</v>
      </c>
      <c r="AB193" t="s">
        <v>45</v>
      </c>
      <c r="AC193" s="2" t="s">
        <v>925</v>
      </c>
      <c r="AD193" t="s">
        <v>39</v>
      </c>
      <c r="AE193" t="s">
        <v>39</v>
      </c>
      <c r="AF193" t="s">
        <v>39</v>
      </c>
      <c r="AG193" t="s">
        <v>39</v>
      </c>
      <c r="AH193" t="s">
        <v>39</v>
      </c>
      <c r="AI193" s="2" t="s">
        <v>39</v>
      </c>
    </row>
    <row r="194" spans="1:35" ht="105" x14ac:dyDescent="0.25">
      <c r="A194" s="8" t="s">
        <v>928</v>
      </c>
      <c r="B194" s="6" t="s">
        <v>502</v>
      </c>
      <c r="C194" s="7">
        <v>45994</v>
      </c>
      <c r="D194" s="9" t="str">
        <f>HYPERLINK("https://www.epingalert.org/en/Search?viewData= G/TBT/N/PHL/350"," G/TBT/N/PHL/350")</f>
        <v xml:space="preserve"> G/TBT/N/PHL/350</v>
      </c>
      <c r="E194" s="8" t="s">
        <v>926</v>
      </c>
      <c r="F194" s="8" t="s">
        <v>927</v>
      </c>
      <c r="H194" s="8" t="s">
        <v>39</v>
      </c>
      <c r="I194" s="8" t="s">
        <v>929</v>
      </c>
      <c r="J194" s="8" t="s">
        <v>623</v>
      </c>
      <c r="K194" s="8" t="s">
        <v>39</v>
      </c>
      <c r="L194" s="8" t="s">
        <v>39</v>
      </c>
      <c r="M194" s="6"/>
      <c r="N194" s="7">
        <v>46054</v>
      </c>
      <c r="O194" s="7" t="s">
        <v>39</v>
      </c>
      <c r="P194" s="7" t="s">
        <v>39</v>
      </c>
      <c r="Q194" s="6" t="s">
        <v>42</v>
      </c>
      <c r="R194" s="8" t="s">
        <v>930</v>
      </c>
      <c r="S194" t="str">
        <f>HYPERLINK("https://docs.wto.org/imrd/directdoc.asp?DDFDocuments/t/G/TBTN25/PHL350.docx", "https://docs.wto.org/imrd/directdoc.asp?DDFDocuments/t/G/TBTN25/PHL350.docx")</f>
        <v>https://docs.wto.org/imrd/directdoc.asp?DDFDocuments/t/G/TBTN25/PHL350.docx</v>
      </c>
      <c r="T194" t="str">
        <f>HYPERLINK("https://docs.wto.org/imrd/directdoc.asp?DDFDocuments/u/G/TBTN25/PHL350.docx", "https://docs.wto.org/imrd/directdoc.asp?DDFDocuments/u/G/TBTN25/PHL350.docx")</f>
        <v>https://docs.wto.org/imrd/directdoc.asp?DDFDocuments/u/G/TBTN25/PHL350.docx</v>
      </c>
      <c r="U194" t="str">
        <f>HYPERLINK("https://docs.wto.org/imrd/directdoc.asp?DDFDocuments/v/G/TBTN25/PHL350.docx", "https://docs.wto.org/imrd/directdoc.asp?DDFDocuments/v/G/TBTN25/PHL350.docx")</f>
        <v>https://docs.wto.org/imrd/directdoc.asp?DDFDocuments/v/G/TBTN25/PHL350.docx</v>
      </c>
      <c r="V194" t="s">
        <v>44</v>
      </c>
      <c r="W194" t="s">
        <v>45</v>
      </c>
      <c r="X194" t="s">
        <v>45</v>
      </c>
      <c r="Y194" t="s">
        <v>45</v>
      </c>
      <c r="Z194" t="s">
        <v>45</v>
      </c>
      <c r="AA194" t="s">
        <v>45</v>
      </c>
      <c r="AB194" t="s">
        <v>45</v>
      </c>
      <c r="AC194" s="2" t="s">
        <v>931</v>
      </c>
      <c r="AD194" t="s">
        <v>39</v>
      </c>
      <c r="AE194" t="s">
        <v>39</v>
      </c>
      <c r="AF194" t="s">
        <v>39</v>
      </c>
      <c r="AG194" t="s">
        <v>39</v>
      </c>
      <c r="AH194" t="s">
        <v>39</v>
      </c>
      <c r="AI194" s="2" t="s">
        <v>39</v>
      </c>
    </row>
    <row r="195" spans="1:35" ht="105" x14ac:dyDescent="0.25">
      <c r="A195" s="8" t="s">
        <v>934</v>
      </c>
      <c r="B195" s="6" t="s">
        <v>417</v>
      </c>
      <c r="C195" s="7">
        <v>45994</v>
      </c>
      <c r="D195" s="9" t="str">
        <f>HYPERLINK("https://www.epingalert.org/en/Search?viewData= G/TBT/N/BDI/686, G/TBT/N/KEN/1944, G/TBT/N/RWA/1309, G/TBT/N/TZA/1455, G/TBT/N/UGA/2276"," G/TBT/N/BDI/686, G/TBT/N/KEN/1944, G/TBT/N/RWA/1309, G/TBT/N/TZA/1455, G/TBT/N/UGA/2276")</f>
        <v xml:space="preserve"> G/TBT/N/BDI/686, G/TBT/N/KEN/1944, G/TBT/N/RWA/1309, G/TBT/N/TZA/1455, G/TBT/N/UGA/2276</v>
      </c>
      <c r="E195" s="8" t="s">
        <v>932</v>
      </c>
      <c r="F195" s="8" t="s">
        <v>933</v>
      </c>
      <c r="H195" s="8" t="s">
        <v>935</v>
      </c>
      <c r="I195" s="8" t="s">
        <v>896</v>
      </c>
      <c r="J195" s="8" t="s">
        <v>198</v>
      </c>
      <c r="K195" s="8" t="s">
        <v>39</v>
      </c>
      <c r="L195" s="8" t="s">
        <v>39</v>
      </c>
      <c r="M195" s="6"/>
      <c r="N195" s="7">
        <v>46054</v>
      </c>
      <c r="O195" s="7" t="s">
        <v>39</v>
      </c>
      <c r="P195" s="7" t="s">
        <v>39</v>
      </c>
      <c r="Q195" s="6" t="s">
        <v>42</v>
      </c>
      <c r="R195" s="8" t="s">
        <v>936</v>
      </c>
      <c r="S195" t="str">
        <f>HYPERLINK("https://docs.wto.org/imrd/directdoc.asp?DDFDocuments/t/G/TBTN25/BDI686.docx", "https://docs.wto.org/imrd/directdoc.asp?DDFDocuments/t/G/TBTN25/BDI686.docx")</f>
        <v>https://docs.wto.org/imrd/directdoc.asp?DDFDocuments/t/G/TBTN25/BDI686.docx</v>
      </c>
      <c r="T195" t="str">
        <f>HYPERLINK("https://docs.wto.org/imrd/directdoc.asp?DDFDocuments/u/G/TBTN25/BDI686.docx", "https://docs.wto.org/imrd/directdoc.asp?DDFDocuments/u/G/TBTN25/BDI686.docx")</f>
        <v>https://docs.wto.org/imrd/directdoc.asp?DDFDocuments/u/G/TBTN25/BDI686.docx</v>
      </c>
      <c r="U195" t="str">
        <f>HYPERLINK("https://docs.wto.org/imrd/directdoc.asp?DDFDocuments/v/G/TBTN25/BDI686.docx", "https://docs.wto.org/imrd/directdoc.asp?DDFDocuments/v/G/TBTN25/BDI686.docx")</f>
        <v>https://docs.wto.org/imrd/directdoc.asp?DDFDocuments/v/G/TBTN25/BDI686.docx</v>
      </c>
      <c r="V195" t="s">
        <v>44</v>
      </c>
      <c r="W195" t="s">
        <v>45</v>
      </c>
      <c r="X195" t="s">
        <v>44</v>
      </c>
      <c r="Y195" t="s">
        <v>45</v>
      </c>
      <c r="Z195" t="s">
        <v>45</v>
      </c>
      <c r="AA195" t="s">
        <v>45</v>
      </c>
      <c r="AB195" t="s">
        <v>45</v>
      </c>
      <c r="AC195" s="2" t="s">
        <v>937</v>
      </c>
      <c r="AD195" t="s">
        <v>39</v>
      </c>
      <c r="AE195" t="s">
        <v>39</v>
      </c>
      <c r="AF195" t="s">
        <v>39</v>
      </c>
      <c r="AG195" t="s">
        <v>39</v>
      </c>
      <c r="AH195" t="s">
        <v>39</v>
      </c>
      <c r="AI195" s="2" t="s">
        <v>39</v>
      </c>
    </row>
    <row r="196" spans="1:35" ht="135" x14ac:dyDescent="0.25">
      <c r="A196" s="8" t="s">
        <v>902</v>
      </c>
      <c r="B196" s="6" t="s">
        <v>627</v>
      </c>
      <c r="C196" s="7">
        <v>45994</v>
      </c>
      <c r="D196" s="9" t="str">
        <f>HYPERLINK("https://www.epingalert.org/en/Search?viewData= G/TBT/N/BDI/689, G/TBT/N/KEN/1947, G/TBT/N/RWA/1312, G/TBT/N/TZA/1458, G/TBT/N/UGA/2279"," G/TBT/N/BDI/689, G/TBT/N/KEN/1947, G/TBT/N/RWA/1312, G/TBT/N/TZA/1458, G/TBT/N/UGA/2279")</f>
        <v xml:space="preserve"> G/TBT/N/BDI/689, G/TBT/N/KEN/1947, G/TBT/N/RWA/1312, G/TBT/N/TZA/1458, G/TBT/N/UGA/2279</v>
      </c>
      <c r="E196" s="8" t="s">
        <v>900</v>
      </c>
      <c r="F196" s="8" t="s">
        <v>901</v>
      </c>
      <c r="H196" s="8" t="s">
        <v>903</v>
      </c>
      <c r="I196" s="8" t="s">
        <v>904</v>
      </c>
      <c r="J196" s="8" t="s">
        <v>897</v>
      </c>
      <c r="K196" s="8" t="s">
        <v>39</v>
      </c>
      <c r="L196" s="8" t="s">
        <v>39</v>
      </c>
      <c r="M196" s="6"/>
      <c r="N196" s="7">
        <v>46054</v>
      </c>
      <c r="O196" s="7" t="s">
        <v>39</v>
      </c>
      <c r="P196" s="7" t="s">
        <v>39</v>
      </c>
      <c r="Q196" s="6" t="s">
        <v>42</v>
      </c>
      <c r="R196" s="8" t="s">
        <v>905</v>
      </c>
      <c r="S196" t="str">
        <f>HYPERLINK("https://docs.wto.org/imrd/directdoc.asp?DDFDocuments/t/G/TBTN25/BDI689.docx", "https://docs.wto.org/imrd/directdoc.asp?DDFDocuments/t/G/TBTN25/BDI689.docx")</f>
        <v>https://docs.wto.org/imrd/directdoc.asp?DDFDocuments/t/G/TBTN25/BDI689.docx</v>
      </c>
      <c r="T196" t="str">
        <f>HYPERLINK("https://docs.wto.org/imrd/directdoc.asp?DDFDocuments/u/G/TBTN25/BDI689.docx", "https://docs.wto.org/imrd/directdoc.asp?DDFDocuments/u/G/TBTN25/BDI689.docx")</f>
        <v>https://docs.wto.org/imrd/directdoc.asp?DDFDocuments/u/G/TBTN25/BDI689.docx</v>
      </c>
      <c r="U196" t="str">
        <f>HYPERLINK("https://docs.wto.org/imrd/directdoc.asp?DDFDocuments/v/G/TBTN25/BDI689.docx", "https://docs.wto.org/imrd/directdoc.asp?DDFDocuments/v/G/TBTN25/BDI689.docx")</f>
        <v>https://docs.wto.org/imrd/directdoc.asp?DDFDocuments/v/G/TBTN25/BDI689.docx</v>
      </c>
      <c r="V196" t="s">
        <v>44</v>
      </c>
      <c r="W196" t="s">
        <v>45</v>
      </c>
      <c r="X196" t="s">
        <v>44</v>
      </c>
      <c r="Y196" t="s">
        <v>45</v>
      </c>
      <c r="Z196" t="s">
        <v>45</v>
      </c>
      <c r="AA196" t="s">
        <v>45</v>
      </c>
      <c r="AB196" t="s">
        <v>45</v>
      </c>
      <c r="AC196" s="2" t="s">
        <v>906</v>
      </c>
      <c r="AD196" t="s">
        <v>39</v>
      </c>
      <c r="AE196" t="s">
        <v>39</v>
      </c>
      <c r="AF196" t="s">
        <v>39</v>
      </c>
      <c r="AG196" t="s">
        <v>39</v>
      </c>
      <c r="AH196" t="s">
        <v>39</v>
      </c>
      <c r="AI196" s="2" t="s">
        <v>39</v>
      </c>
    </row>
    <row r="197" spans="1:35" ht="90" x14ac:dyDescent="0.25">
      <c r="A197" s="8" t="s">
        <v>940</v>
      </c>
      <c r="B197" s="6" t="s">
        <v>460</v>
      </c>
      <c r="C197" s="7">
        <v>45994</v>
      </c>
      <c r="D197" s="9" t="str">
        <f>HYPERLINK("https://www.epingalert.org/en/Search?viewData= G/TBT/N/BDI/687, G/TBT/N/KEN/1945, G/TBT/N/RWA/1310, G/TBT/N/TZA/1456, G/TBT/N/UGA/2277"," G/TBT/N/BDI/687, G/TBT/N/KEN/1945, G/TBT/N/RWA/1310, G/TBT/N/TZA/1456, G/TBT/N/UGA/2277")</f>
        <v xml:space="preserve"> G/TBT/N/BDI/687, G/TBT/N/KEN/1945, G/TBT/N/RWA/1310, G/TBT/N/TZA/1456, G/TBT/N/UGA/2277</v>
      </c>
      <c r="E197" s="8" t="s">
        <v>938</v>
      </c>
      <c r="F197" s="8" t="s">
        <v>939</v>
      </c>
      <c r="H197" s="8" t="s">
        <v>941</v>
      </c>
      <c r="I197" s="8" t="s">
        <v>896</v>
      </c>
      <c r="J197" s="8" t="s">
        <v>897</v>
      </c>
      <c r="K197" s="8" t="s">
        <v>39</v>
      </c>
      <c r="L197" s="8" t="s">
        <v>39</v>
      </c>
      <c r="M197" s="6"/>
      <c r="N197" s="7">
        <v>46054</v>
      </c>
      <c r="O197" s="7" t="s">
        <v>39</v>
      </c>
      <c r="P197" s="7" t="s">
        <v>39</v>
      </c>
      <c r="Q197" s="6" t="s">
        <v>42</v>
      </c>
      <c r="R197" s="8" t="s">
        <v>942</v>
      </c>
      <c r="S197" t="str">
        <f>HYPERLINK("https://docs.wto.org/imrd/directdoc.asp?DDFDocuments/t/G/TBTN25/BDI687.docx", "https://docs.wto.org/imrd/directdoc.asp?DDFDocuments/t/G/TBTN25/BDI687.docx")</f>
        <v>https://docs.wto.org/imrd/directdoc.asp?DDFDocuments/t/G/TBTN25/BDI687.docx</v>
      </c>
      <c r="T197" t="str">
        <f>HYPERLINK("https://docs.wto.org/imrd/directdoc.asp?DDFDocuments/u/G/TBTN25/BDI687.docx", "https://docs.wto.org/imrd/directdoc.asp?DDFDocuments/u/G/TBTN25/BDI687.docx")</f>
        <v>https://docs.wto.org/imrd/directdoc.asp?DDFDocuments/u/G/TBTN25/BDI687.docx</v>
      </c>
      <c r="U197" t="str">
        <f>HYPERLINK("https://docs.wto.org/imrd/directdoc.asp?DDFDocuments/v/G/TBTN25/BDI687.docx", "https://docs.wto.org/imrd/directdoc.asp?DDFDocuments/v/G/TBTN25/BDI687.docx")</f>
        <v>https://docs.wto.org/imrd/directdoc.asp?DDFDocuments/v/G/TBTN25/BDI687.docx</v>
      </c>
      <c r="V197" t="s">
        <v>44</v>
      </c>
      <c r="W197" t="s">
        <v>45</v>
      </c>
      <c r="X197" t="s">
        <v>44</v>
      </c>
      <c r="Y197" t="s">
        <v>45</v>
      </c>
      <c r="Z197" t="s">
        <v>45</v>
      </c>
      <c r="AA197" t="s">
        <v>45</v>
      </c>
      <c r="AB197" t="s">
        <v>45</v>
      </c>
      <c r="AC197" s="2" t="s">
        <v>943</v>
      </c>
      <c r="AD197" t="s">
        <v>39</v>
      </c>
      <c r="AE197" t="s">
        <v>39</v>
      </c>
      <c r="AF197" t="s">
        <v>39</v>
      </c>
      <c r="AG197" t="s">
        <v>39</v>
      </c>
      <c r="AH197" t="s">
        <v>39</v>
      </c>
      <c r="AI197" s="2" t="s">
        <v>39</v>
      </c>
    </row>
    <row r="198" spans="1:35" ht="135" x14ac:dyDescent="0.25">
      <c r="A198" s="8" t="s">
        <v>902</v>
      </c>
      <c r="B198" s="6" t="s">
        <v>210</v>
      </c>
      <c r="C198" s="7">
        <v>45994</v>
      </c>
      <c r="D198" s="9" t="str">
        <f>HYPERLINK("https://www.epingalert.org/en/Search?viewData= G/TBT/N/BDI/689, G/TBT/N/KEN/1947, G/TBT/N/RWA/1312, G/TBT/N/TZA/1458, G/TBT/N/UGA/2279"," G/TBT/N/BDI/689, G/TBT/N/KEN/1947, G/TBT/N/RWA/1312, G/TBT/N/TZA/1458, G/TBT/N/UGA/2279")</f>
        <v xml:space="preserve"> G/TBT/N/BDI/689, G/TBT/N/KEN/1947, G/TBT/N/RWA/1312, G/TBT/N/TZA/1458, G/TBT/N/UGA/2279</v>
      </c>
      <c r="E198" s="8" t="s">
        <v>900</v>
      </c>
      <c r="F198" s="8" t="s">
        <v>901</v>
      </c>
      <c r="H198" s="8" t="s">
        <v>903</v>
      </c>
      <c r="I198" s="8" t="s">
        <v>904</v>
      </c>
      <c r="J198" s="8" t="s">
        <v>897</v>
      </c>
      <c r="K198" s="8" t="s">
        <v>39</v>
      </c>
      <c r="L198" s="8" t="s">
        <v>39</v>
      </c>
      <c r="M198" s="6"/>
      <c r="N198" s="7">
        <v>46054</v>
      </c>
      <c r="O198" s="7" t="s">
        <v>39</v>
      </c>
      <c r="P198" s="7" t="s">
        <v>39</v>
      </c>
      <c r="Q198" s="6" t="s">
        <v>42</v>
      </c>
      <c r="R198" s="8" t="s">
        <v>905</v>
      </c>
      <c r="S198" t="str">
        <f>HYPERLINK("https://docs.wto.org/imrd/directdoc.asp?DDFDocuments/t/G/TBTN25/BDI689.docx", "https://docs.wto.org/imrd/directdoc.asp?DDFDocuments/t/G/TBTN25/BDI689.docx")</f>
        <v>https://docs.wto.org/imrd/directdoc.asp?DDFDocuments/t/G/TBTN25/BDI689.docx</v>
      </c>
      <c r="T198" t="str">
        <f>HYPERLINK("https://docs.wto.org/imrd/directdoc.asp?DDFDocuments/u/G/TBTN25/BDI689.docx", "https://docs.wto.org/imrd/directdoc.asp?DDFDocuments/u/G/TBTN25/BDI689.docx")</f>
        <v>https://docs.wto.org/imrd/directdoc.asp?DDFDocuments/u/G/TBTN25/BDI689.docx</v>
      </c>
      <c r="U198" t="str">
        <f>HYPERLINK("https://docs.wto.org/imrd/directdoc.asp?DDFDocuments/v/G/TBTN25/BDI689.docx", "https://docs.wto.org/imrd/directdoc.asp?DDFDocuments/v/G/TBTN25/BDI689.docx")</f>
        <v>https://docs.wto.org/imrd/directdoc.asp?DDFDocuments/v/G/TBTN25/BDI689.docx</v>
      </c>
      <c r="V198" t="s">
        <v>44</v>
      </c>
      <c r="W198" t="s">
        <v>45</v>
      </c>
      <c r="X198" t="s">
        <v>44</v>
      </c>
      <c r="Y198" t="s">
        <v>45</v>
      </c>
      <c r="Z198" t="s">
        <v>45</v>
      </c>
      <c r="AA198" t="s">
        <v>45</v>
      </c>
      <c r="AB198" t="s">
        <v>45</v>
      </c>
      <c r="AC198" s="2" t="s">
        <v>906</v>
      </c>
      <c r="AD198" t="s">
        <v>39</v>
      </c>
      <c r="AE198" t="s">
        <v>39</v>
      </c>
      <c r="AF198" t="s">
        <v>39</v>
      </c>
      <c r="AG198" t="s">
        <v>39</v>
      </c>
      <c r="AH198" t="s">
        <v>39</v>
      </c>
      <c r="AI198" s="2" t="s">
        <v>39</v>
      </c>
    </row>
    <row r="199" spans="1:35" ht="345" x14ac:dyDescent="0.25">
      <c r="A199" s="8" t="s">
        <v>946</v>
      </c>
      <c r="B199" s="6" t="s">
        <v>359</v>
      </c>
      <c r="C199" s="7">
        <v>45994</v>
      </c>
      <c r="D199" s="9" t="str">
        <f>HYPERLINK("https://www.epingalert.org/en/Search?viewData= G/TBT/N/CHL/763"," G/TBT/N/CHL/763")</f>
        <v xml:space="preserve"> G/TBT/N/CHL/763</v>
      </c>
      <c r="E199" s="8" t="s">
        <v>944</v>
      </c>
      <c r="F199" s="8" t="s">
        <v>945</v>
      </c>
      <c r="H199" s="8" t="s">
        <v>39</v>
      </c>
      <c r="I199" s="8" t="s">
        <v>39</v>
      </c>
      <c r="J199" s="8" t="s">
        <v>92</v>
      </c>
      <c r="K199" s="8" t="s">
        <v>39</v>
      </c>
      <c r="L199" s="8" t="s">
        <v>107</v>
      </c>
      <c r="M199" s="6"/>
      <c r="N199" s="7" t="s">
        <v>39</v>
      </c>
      <c r="O199" s="7" t="s">
        <v>39</v>
      </c>
      <c r="P199" s="7" t="s">
        <v>39</v>
      </c>
      <c r="Q199" s="6" t="s">
        <v>42</v>
      </c>
      <c r="R199" s="8" t="s">
        <v>947</v>
      </c>
      <c r="S199" t="str">
        <f>HYPERLINK("https://docs.wto.org/imrd/directdoc.asp?DDFDocuments/t/G/TBTN25/CHL763.docx", "https://docs.wto.org/imrd/directdoc.asp?DDFDocuments/t/G/TBTN25/CHL763.docx")</f>
        <v>https://docs.wto.org/imrd/directdoc.asp?DDFDocuments/t/G/TBTN25/CHL763.docx</v>
      </c>
      <c r="T199" t="str">
        <f>HYPERLINK("https://docs.wto.org/imrd/directdoc.asp?DDFDocuments/u/G/TBTN25/CHL763.docx", "https://docs.wto.org/imrd/directdoc.asp?DDFDocuments/u/G/TBTN25/CHL763.docx")</f>
        <v>https://docs.wto.org/imrd/directdoc.asp?DDFDocuments/u/G/TBTN25/CHL763.docx</v>
      </c>
      <c r="U199" t="str">
        <f>HYPERLINK("https://docs.wto.org/imrd/directdoc.asp?DDFDocuments/v/G/TBTN25/CHL763.docx", "https://docs.wto.org/imrd/directdoc.asp?DDFDocuments/v/G/TBTN25/CHL763.docx")</f>
        <v>https://docs.wto.org/imrd/directdoc.asp?DDFDocuments/v/G/TBTN25/CHL763.docx</v>
      </c>
      <c r="V199" t="s">
        <v>45</v>
      </c>
      <c r="W199" t="s">
        <v>44</v>
      </c>
      <c r="X199" t="s">
        <v>45</v>
      </c>
      <c r="Y199" t="s">
        <v>45</v>
      </c>
      <c r="Z199" t="s">
        <v>45</v>
      </c>
      <c r="AA199" t="s">
        <v>45</v>
      </c>
      <c r="AB199" t="s">
        <v>45</v>
      </c>
      <c r="AC199" s="2" t="s">
        <v>948</v>
      </c>
      <c r="AD199" t="s">
        <v>39</v>
      </c>
      <c r="AE199" t="s">
        <v>39</v>
      </c>
      <c r="AF199" t="s">
        <v>39</v>
      </c>
      <c r="AG199" t="s">
        <v>39</v>
      </c>
      <c r="AH199" t="s">
        <v>39</v>
      </c>
      <c r="AI199" s="2" t="s">
        <v>39</v>
      </c>
    </row>
    <row r="200" spans="1:35" ht="105" x14ac:dyDescent="0.25">
      <c r="A200" s="8" t="s">
        <v>951</v>
      </c>
      <c r="B200" s="6" t="s">
        <v>502</v>
      </c>
      <c r="C200" s="7">
        <v>45994</v>
      </c>
      <c r="D200" s="9" t="str">
        <f>HYPERLINK("https://www.epingalert.org/en/Search?viewData= G/TBT/N/PHL/352"," G/TBT/N/PHL/352")</f>
        <v xml:space="preserve"> G/TBT/N/PHL/352</v>
      </c>
      <c r="E200" s="8" t="s">
        <v>949</v>
      </c>
      <c r="F200" s="8" t="s">
        <v>950</v>
      </c>
      <c r="H200" s="8" t="s">
        <v>39</v>
      </c>
      <c r="I200" s="8" t="s">
        <v>348</v>
      </c>
      <c r="J200" s="8" t="s">
        <v>623</v>
      </c>
      <c r="K200" s="8" t="s">
        <v>39</v>
      </c>
      <c r="L200" s="8" t="s">
        <v>39</v>
      </c>
      <c r="M200" s="6"/>
      <c r="N200" s="7">
        <v>46054</v>
      </c>
      <c r="O200" s="7" t="s">
        <v>39</v>
      </c>
      <c r="P200" s="7" t="s">
        <v>39</v>
      </c>
      <c r="Q200" s="6" t="s">
        <v>42</v>
      </c>
      <c r="R200" s="8" t="s">
        <v>952</v>
      </c>
      <c r="S200" t="str">
        <f>HYPERLINK("https://docs.wto.org/imrd/directdoc.asp?DDFDocuments/t/G/TBTN25/PHL352.docx", "https://docs.wto.org/imrd/directdoc.asp?DDFDocuments/t/G/TBTN25/PHL352.docx")</f>
        <v>https://docs.wto.org/imrd/directdoc.asp?DDFDocuments/t/G/TBTN25/PHL352.docx</v>
      </c>
      <c r="T200" t="str">
        <f>HYPERLINK("https://docs.wto.org/imrd/directdoc.asp?DDFDocuments/u/G/TBTN25/PHL352.docx", "https://docs.wto.org/imrd/directdoc.asp?DDFDocuments/u/G/TBTN25/PHL352.docx")</f>
        <v>https://docs.wto.org/imrd/directdoc.asp?DDFDocuments/u/G/TBTN25/PHL352.docx</v>
      </c>
      <c r="U200" t="str">
        <f>HYPERLINK("https://docs.wto.org/imrd/directdoc.asp?DDFDocuments/v/G/TBTN25/PHL352.docx", "https://docs.wto.org/imrd/directdoc.asp?DDFDocuments/v/G/TBTN25/PHL352.docx")</f>
        <v>https://docs.wto.org/imrd/directdoc.asp?DDFDocuments/v/G/TBTN25/PHL352.docx</v>
      </c>
      <c r="V200" t="s">
        <v>44</v>
      </c>
      <c r="W200" t="s">
        <v>45</v>
      </c>
      <c r="X200" t="s">
        <v>45</v>
      </c>
      <c r="Y200" t="s">
        <v>45</v>
      </c>
      <c r="Z200" t="s">
        <v>45</v>
      </c>
      <c r="AA200" t="s">
        <v>45</v>
      </c>
      <c r="AB200" t="s">
        <v>45</v>
      </c>
      <c r="AC200" s="2" t="s">
        <v>931</v>
      </c>
      <c r="AD200" t="s">
        <v>39</v>
      </c>
      <c r="AE200" t="s">
        <v>39</v>
      </c>
      <c r="AF200" t="s">
        <v>39</v>
      </c>
      <c r="AG200" t="s">
        <v>39</v>
      </c>
      <c r="AH200" t="s">
        <v>39</v>
      </c>
      <c r="AI200" s="2" t="s">
        <v>39</v>
      </c>
    </row>
    <row r="201" spans="1:35" ht="120" x14ac:dyDescent="0.25">
      <c r="A201" s="8" t="s">
        <v>909</v>
      </c>
      <c r="B201" s="6" t="s">
        <v>627</v>
      </c>
      <c r="C201" s="7">
        <v>45994</v>
      </c>
      <c r="D201" s="9" t="str">
        <f>HYPERLINK("https://www.epingalert.org/en/Search?viewData= G/TBT/N/BDI/688, G/TBT/N/KEN/1946, G/TBT/N/RWA/1311, G/TBT/N/TZA/1457, G/TBT/N/UGA/2278"," G/TBT/N/BDI/688, G/TBT/N/KEN/1946, G/TBT/N/RWA/1311, G/TBT/N/TZA/1457, G/TBT/N/UGA/2278")</f>
        <v xml:space="preserve"> G/TBT/N/BDI/688, G/TBT/N/KEN/1946, G/TBT/N/RWA/1311, G/TBT/N/TZA/1457, G/TBT/N/UGA/2278</v>
      </c>
      <c r="E201" s="8" t="s">
        <v>907</v>
      </c>
      <c r="F201" s="8" t="s">
        <v>908</v>
      </c>
      <c r="H201" s="8" t="s">
        <v>910</v>
      </c>
      <c r="I201" s="8" t="s">
        <v>896</v>
      </c>
      <c r="J201" s="8" t="s">
        <v>897</v>
      </c>
      <c r="K201" s="8" t="s">
        <v>39</v>
      </c>
      <c r="L201" s="8" t="s">
        <v>39</v>
      </c>
      <c r="M201" s="6"/>
      <c r="N201" s="7">
        <v>46054</v>
      </c>
      <c r="O201" s="7" t="s">
        <v>39</v>
      </c>
      <c r="P201" s="7" t="s">
        <v>39</v>
      </c>
      <c r="Q201" s="6" t="s">
        <v>42</v>
      </c>
      <c r="R201" s="8" t="s">
        <v>911</v>
      </c>
      <c r="S201" t="str">
        <f>HYPERLINK("https://docs.wto.org/imrd/directdoc.asp?DDFDocuments/t/G/TBTN25/BDI688.docx", "https://docs.wto.org/imrd/directdoc.asp?DDFDocuments/t/G/TBTN25/BDI688.docx")</f>
        <v>https://docs.wto.org/imrd/directdoc.asp?DDFDocuments/t/G/TBTN25/BDI688.docx</v>
      </c>
      <c r="T201" t="str">
        <f>HYPERLINK("https://docs.wto.org/imrd/directdoc.asp?DDFDocuments/u/G/TBTN25/BDI688.docx", "https://docs.wto.org/imrd/directdoc.asp?DDFDocuments/u/G/TBTN25/BDI688.docx")</f>
        <v>https://docs.wto.org/imrd/directdoc.asp?DDFDocuments/u/G/TBTN25/BDI688.docx</v>
      </c>
      <c r="U201" t="str">
        <f>HYPERLINK("https://docs.wto.org/imrd/directdoc.asp?DDFDocuments/v/G/TBTN25/BDI688.docx", "https://docs.wto.org/imrd/directdoc.asp?DDFDocuments/v/G/TBTN25/BDI688.docx")</f>
        <v>https://docs.wto.org/imrd/directdoc.asp?DDFDocuments/v/G/TBTN25/BDI688.docx</v>
      </c>
      <c r="V201" t="s">
        <v>44</v>
      </c>
      <c r="W201" t="s">
        <v>45</v>
      </c>
      <c r="X201" t="s">
        <v>44</v>
      </c>
      <c r="Y201" t="s">
        <v>45</v>
      </c>
      <c r="Z201" t="s">
        <v>45</v>
      </c>
      <c r="AA201" t="s">
        <v>45</v>
      </c>
      <c r="AB201" t="s">
        <v>45</v>
      </c>
      <c r="AC201" s="2" t="s">
        <v>912</v>
      </c>
      <c r="AD201" t="s">
        <v>39</v>
      </c>
      <c r="AE201" t="s">
        <v>39</v>
      </c>
      <c r="AF201" t="s">
        <v>39</v>
      </c>
      <c r="AG201" t="s">
        <v>39</v>
      </c>
      <c r="AH201" t="s">
        <v>39</v>
      </c>
      <c r="AI201" s="2" t="s">
        <v>39</v>
      </c>
    </row>
    <row r="202" spans="1:35" ht="150" x14ac:dyDescent="0.25">
      <c r="A202" s="8" t="s">
        <v>915</v>
      </c>
      <c r="B202" s="6" t="s">
        <v>460</v>
      </c>
      <c r="C202" s="7">
        <v>45994</v>
      </c>
      <c r="D202" s="9" t="str">
        <f>HYPERLINK("https://www.epingalert.org/en/Search?viewData= G/TBT/N/BDI/685, G/TBT/N/KEN/1943, G/TBT/N/RWA/1308, G/TBT/N/TZA/1454, G/TBT/N/UGA/2275"," G/TBT/N/BDI/685, G/TBT/N/KEN/1943, G/TBT/N/RWA/1308, G/TBT/N/TZA/1454, G/TBT/N/UGA/2275")</f>
        <v xml:space="preserve"> G/TBT/N/BDI/685, G/TBT/N/KEN/1943, G/TBT/N/RWA/1308, G/TBT/N/TZA/1454, G/TBT/N/UGA/2275</v>
      </c>
      <c r="E202" s="8" t="s">
        <v>913</v>
      </c>
      <c r="F202" s="8" t="s">
        <v>914</v>
      </c>
      <c r="H202" s="8" t="s">
        <v>916</v>
      </c>
      <c r="I202" s="8" t="s">
        <v>896</v>
      </c>
      <c r="J202" s="8" t="s">
        <v>198</v>
      </c>
      <c r="K202" s="8" t="s">
        <v>39</v>
      </c>
      <c r="L202" s="8" t="s">
        <v>39</v>
      </c>
      <c r="M202" s="6"/>
      <c r="N202" s="7">
        <v>46054</v>
      </c>
      <c r="O202" s="7" t="s">
        <v>39</v>
      </c>
      <c r="P202" s="7" t="s">
        <v>39</v>
      </c>
      <c r="Q202" s="6" t="s">
        <v>42</v>
      </c>
      <c r="R202" s="8" t="s">
        <v>917</v>
      </c>
      <c r="S202" t="str">
        <f>HYPERLINK("https://docs.wto.org/imrd/directdoc.asp?DDFDocuments/t/G/TBTN25/BDI685.docx", "https://docs.wto.org/imrd/directdoc.asp?DDFDocuments/t/G/TBTN25/BDI685.docx")</f>
        <v>https://docs.wto.org/imrd/directdoc.asp?DDFDocuments/t/G/TBTN25/BDI685.docx</v>
      </c>
      <c r="T202" t="str">
        <f>HYPERLINK("https://docs.wto.org/imrd/directdoc.asp?DDFDocuments/u/G/TBTN25/BDI685.docx", "https://docs.wto.org/imrd/directdoc.asp?DDFDocuments/u/G/TBTN25/BDI685.docx")</f>
        <v>https://docs.wto.org/imrd/directdoc.asp?DDFDocuments/u/G/TBTN25/BDI685.docx</v>
      </c>
      <c r="U202" t="str">
        <f>HYPERLINK("https://docs.wto.org/imrd/directdoc.asp?DDFDocuments/v/G/TBTN25/BDI685.docx", "https://docs.wto.org/imrd/directdoc.asp?DDFDocuments/v/G/TBTN25/BDI685.docx")</f>
        <v>https://docs.wto.org/imrd/directdoc.asp?DDFDocuments/v/G/TBTN25/BDI685.docx</v>
      </c>
      <c r="V202" t="s">
        <v>44</v>
      </c>
      <c r="W202" t="s">
        <v>45</v>
      </c>
      <c r="X202" t="s">
        <v>44</v>
      </c>
      <c r="Y202" t="s">
        <v>45</v>
      </c>
      <c r="Z202" t="s">
        <v>45</v>
      </c>
      <c r="AA202" t="s">
        <v>45</v>
      </c>
      <c r="AB202" t="s">
        <v>45</v>
      </c>
      <c r="AC202" s="2" t="s">
        <v>918</v>
      </c>
      <c r="AD202" t="s">
        <v>39</v>
      </c>
      <c r="AE202" t="s">
        <v>39</v>
      </c>
      <c r="AF202" t="s">
        <v>39</v>
      </c>
      <c r="AG202" t="s">
        <v>39</v>
      </c>
      <c r="AH202" t="s">
        <v>39</v>
      </c>
      <c r="AI202" s="2" t="s">
        <v>39</v>
      </c>
    </row>
    <row r="203" spans="1:35" ht="120" x14ac:dyDescent="0.25">
      <c r="A203" s="8" t="s">
        <v>894</v>
      </c>
      <c r="B203" s="6" t="s">
        <v>460</v>
      </c>
      <c r="C203" s="7">
        <v>45994</v>
      </c>
      <c r="D203" s="9" t="str">
        <f>HYPERLINK("https://www.epingalert.org/en/Search?viewData= G/TBT/N/BDI/684, G/TBT/N/KEN/1942, G/TBT/N/RWA/1307, G/TBT/N/TZA/1453, G/TBT/N/UGA/2274"," G/TBT/N/BDI/684, G/TBT/N/KEN/1942, G/TBT/N/RWA/1307, G/TBT/N/TZA/1453, G/TBT/N/UGA/2274")</f>
        <v xml:space="preserve"> G/TBT/N/BDI/684, G/TBT/N/KEN/1942, G/TBT/N/RWA/1307, G/TBT/N/TZA/1453, G/TBT/N/UGA/2274</v>
      </c>
      <c r="E203" s="8" t="s">
        <v>892</v>
      </c>
      <c r="F203" s="8" t="s">
        <v>893</v>
      </c>
      <c r="H203" s="8" t="s">
        <v>895</v>
      </c>
      <c r="I203" s="8" t="s">
        <v>896</v>
      </c>
      <c r="J203" s="8" t="s">
        <v>897</v>
      </c>
      <c r="K203" s="8" t="s">
        <v>39</v>
      </c>
      <c r="L203" s="8" t="s">
        <v>39</v>
      </c>
      <c r="M203" s="6"/>
      <c r="N203" s="7">
        <v>46054</v>
      </c>
      <c r="O203" s="7" t="s">
        <v>39</v>
      </c>
      <c r="P203" s="7" t="s">
        <v>39</v>
      </c>
      <c r="Q203" s="6" t="s">
        <v>42</v>
      </c>
      <c r="R203" s="8" t="s">
        <v>898</v>
      </c>
      <c r="S203" t="str">
        <f>HYPERLINK("https://docs.wto.org/imrd/directdoc.asp?DDFDocuments/t/G/TBTN25/BDI684.docx", "https://docs.wto.org/imrd/directdoc.asp?DDFDocuments/t/G/TBTN25/BDI684.docx")</f>
        <v>https://docs.wto.org/imrd/directdoc.asp?DDFDocuments/t/G/TBTN25/BDI684.docx</v>
      </c>
      <c r="T203" t="str">
        <f>HYPERLINK("https://docs.wto.org/imrd/directdoc.asp?DDFDocuments/u/G/TBTN25/BDI684.docx", "https://docs.wto.org/imrd/directdoc.asp?DDFDocuments/u/G/TBTN25/BDI684.docx")</f>
        <v>https://docs.wto.org/imrd/directdoc.asp?DDFDocuments/u/G/TBTN25/BDI684.docx</v>
      </c>
      <c r="U203" t="str">
        <f>HYPERLINK("https://docs.wto.org/imrd/directdoc.asp?DDFDocuments/v/G/TBTN25/BDI684.docx", "https://docs.wto.org/imrd/directdoc.asp?DDFDocuments/v/G/TBTN25/BDI684.docx")</f>
        <v>https://docs.wto.org/imrd/directdoc.asp?DDFDocuments/v/G/TBTN25/BDI684.docx</v>
      </c>
      <c r="V203" t="s">
        <v>44</v>
      </c>
      <c r="W203" t="s">
        <v>45</v>
      </c>
      <c r="X203" t="s">
        <v>44</v>
      </c>
      <c r="Y203" t="s">
        <v>45</v>
      </c>
      <c r="Z203" t="s">
        <v>45</v>
      </c>
      <c r="AA203" t="s">
        <v>45</v>
      </c>
      <c r="AB203" t="s">
        <v>45</v>
      </c>
      <c r="AC203" s="2" t="s">
        <v>899</v>
      </c>
      <c r="AD203" t="s">
        <v>39</v>
      </c>
      <c r="AE203" t="s">
        <v>39</v>
      </c>
      <c r="AF203" t="s">
        <v>39</v>
      </c>
      <c r="AG203" t="s">
        <v>39</v>
      </c>
      <c r="AH203" t="s">
        <v>39</v>
      </c>
      <c r="AI203" s="2" t="s">
        <v>39</v>
      </c>
    </row>
    <row r="204" spans="1:35" ht="60" x14ac:dyDescent="0.25">
      <c r="A204" s="8" t="s">
        <v>955</v>
      </c>
      <c r="B204" s="6" t="s">
        <v>606</v>
      </c>
      <c r="C204" s="7">
        <v>45994</v>
      </c>
      <c r="D204" s="9" t="str">
        <f>HYPERLINK("https://www.epingalert.org/en/Search?viewData= G/TBT/N/BDI/683, G/TBT/N/KEN/1941, G/TBT/N/RWA/1306, G/TBT/N/TZA/1452, G/TBT/N/UGA/2273"," G/TBT/N/BDI/683, G/TBT/N/KEN/1941, G/TBT/N/RWA/1306, G/TBT/N/TZA/1452, G/TBT/N/UGA/2273")</f>
        <v xml:space="preserve"> G/TBT/N/BDI/683, G/TBT/N/KEN/1941, G/TBT/N/RWA/1306, G/TBT/N/TZA/1452, G/TBT/N/UGA/2273</v>
      </c>
      <c r="E204" s="8" t="s">
        <v>953</v>
      </c>
      <c r="F204" s="8" t="s">
        <v>954</v>
      </c>
      <c r="H204" s="8" t="s">
        <v>956</v>
      </c>
      <c r="I204" s="8" t="s">
        <v>896</v>
      </c>
      <c r="J204" s="8" t="s">
        <v>897</v>
      </c>
      <c r="K204" s="8" t="s">
        <v>39</v>
      </c>
      <c r="L204" s="8" t="s">
        <v>39</v>
      </c>
      <c r="M204" s="6"/>
      <c r="N204" s="7">
        <v>46054</v>
      </c>
      <c r="O204" s="7" t="s">
        <v>39</v>
      </c>
      <c r="P204" s="7" t="s">
        <v>39</v>
      </c>
      <c r="Q204" s="6" t="s">
        <v>42</v>
      </c>
      <c r="R204" s="8" t="s">
        <v>957</v>
      </c>
      <c r="S204" t="str">
        <f>HYPERLINK("https://docs.wto.org/imrd/directdoc.asp?DDFDocuments/t/G/TBTN25/BDI683.docx", "https://docs.wto.org/imrd/directdoc.asp?DDFDocuments/t/G/TBTN25/BDI683.docx")</f>
        <v>https://docs.wto.org/imrd/directdoc.asp?DDFDocuments/t/G/TBTN25/BDI683.docx</v>
      </c>
      <c r="T204" t="str">
        <f>HYPERLINK("https://docs.wto.org/imrd/directdoc.asp?DDFDocuments/u/G/TBTN25/BDI683.docx", "https://docs.wto.org/imrd/directdoc.asp?DDFDocuments/u/G/TBTN25/BDI683.docx")</f>
        <v>https://docs.wto.org/imrd/directdoc.asp?DDFDocuments/u/G/TBTN25/BDI683.docx</v>
      </c>
      <c r="U204" t="str">
        <f>HYPERLINK("https://docs.wto.org/imrd/directdoc.asp?DDFDocuments/v/G/TBTN25/BDI683.docx", "https://docs.wto.org/imrd/directdoc.asp?DDFDocuments/v/G/TBTN25/BDI683.docx")</f>
        <v>https://docs.wto.org/imrd/directdoc.asp?DDFDocuments/v/G/TBTN25/BDI683.docx</v>
      </c>
      <c r="V204" t="s">
        <v>44</v>
      </c>
      <c r="W204" t="s">
        <v>45</v>
      </c>
      <c r="X204" t="s">
        <v>44</v>
      </c>
      <c r="Y204" t="s">
        <v>45</v>
      </c>
      <c r="Z204" t="s">
        <v>45</v>
      </c>
      <c r="AA204" t="s">
        <v>45</v>
      </c>
      <c r="AB204" t="s">
        <v>45</v>
      </c>
      <c r="AC204" s="2" t="s">
        <v>958</v>
      </c>
      <c r="AD204" t="s">
        <v>39</v>
      </c>
      <c r="AE204" t="s">
        <v>39</v>
      </c>
      <c r="AF204" t="s">
        <v>39</v>
      </c>
      <c r="AG204" t="s">
        <v>39</v>
      </c>
      <c r="AH204" t="s">
        <v>39</v>
      </c>
      <c r="AI204" s="2" t="s">
        <v>39</v>
      </c>
    </row>
    <row r="205" spans="1:35" ht="135" x14ac:dyDescent="0.25">
      <c r="A205" s="8" t="s">
        <v>902</v>
      </c>
      <c r="B205" s="6" t="s">
        <v>606</v>
      </c>
      <c r="C205" s="7">
        <v>45994</v>
      </c>
      <c r="D205" s="9" t="str">
        <f>HYPERLINK("https://www.epingalert.org/en/Search?viewData= G/TBT/N/BDI/689, G/TBT/N/KEN/1947, G/TBT/N/RWA/1312, G/TBT/N/TZA/1458, G/TBT/N/UGA/2279"," G/TBT/N/BDI/689, G/TBT/N/KEN/1947, G/TBT/N/RWA/1312, G/TBT/N/TZA/1458, G/TBT/N/UGA/2279")</f>
        <v xml:space="preserve"> G/TBT/N/BDI/689, G/TBT/N/KEN/1947, G/TBT/N/RWA/1312, G/TBT/N/TZA/1458, G/TBT/N/UGA/2279</v>
      </c>
      <c r="E205" s="8" t="s">
        <v>900</v>
      </c>
      <c r="F205" s="8" t="s">
        <v>901</v>
      </c>
      <c r="H205" s="8" t="s">
        <v>903</v>
      </c>
      <c r="I205" s="8" t="s">
        <v>904</v>
      </c>
      <c r="J205" s="8" t="s">
        <v>897</v>
      </c>
      <c r="K205" s="8" t="s">
        <v>39</v>
      </c>
      <c r="L205" s="8" t="s">
        <v>39</v>
      </c>
      <c r="M205" s="6"/>
      <c r="N205" s="7">
        <v>46054</v>
      </c>
      <c r="O205" s="7" t="s">
        <v>39</v>
      </c>
      <c r="P205" s="7" t="s">
        <v>39</v>
      </c>
      <c r="Q205" s="6" t="s">
        <v>42</v>
      </c>
      <c r="R205" s="8" t="s">
        <v>905</v>
      </c>
      <c r="S205" t="str">
        <f>HYPERLINK("https://docs.wto.org/imrd/directdoc.asp?DDFDocuments/t/G/TBTN25/BDI689.docx", "https://docs.wto.org/imrd/directdoc.asp?DDFDocuments/t/G/TBTN25/BDI689.docx")</f>
        <v>https://docs.wto.org/imrd/directdoc.asp?DDFDocuments/t/G/TBTN25/BDI689.docx</v>
      </c>
      <c r="T205" t="str">
        <f>HYPERLINK("https://docs.wto.org/imrd/directdoc.asp?DDFDocuments/u/G/TBTN25/BDI689.docx", "https://docs.wto.org/imrd/directdoc.asp?DDFDocuments/u/G/TBTN25/BDI689.docx")</f>
        <v>https://docs.wto.org/imrd/directdoc.asp?DDFDocuments/u/G/TBTN25/BDI689.docx</v>
      </c>
      <c r="U205" t="str">
        <f>HYPERLINK("https://docs.wto.org/imrd/directdoc.asp?DDFDocuments/v/G/TBTN25/BDI689.docx", "https://docs.wto.org/imrd/directdoc.asp?DDFDocuments/v/G/TBTN25/BDI689.docx")</f>
        <v>https://docs.wto.org/imrd/directdoc.asp?DDFDocuments/v/G/TBTN25/BDI689.docx</v>
      </c>
      <c r="V205" t="s">
        <v>44</v>
      </c>
      <c r="W205" t="s">
        <v>45</v>
      </c>
      <c r="X205" t="s">
        <v>44</v>
      </c>
      <c r="Y205" t="s">
        <v>45</v>
      </c>
      <c r="Z205" t="s">
        <v>45</v>
      </c>
      <c r="AA205" t="s">
        <v>45</v>
      </c>
      <c r="AB205" t="s">
        <v>45</v>
      </c>
      <c r="AC205" s="2" t="s">
        <v>906</v>
      </c>
      <c r="AD205" t="s">
        <v>39</v>
      </c>
      <c r="AE205" t="s">
        <v>39</v>
      </c>
      <c r="AF205" t="s">
        <v>39</v>
      </c>
      <c r="AG205" t="s">
        <v>39</v>
      </c>
      <c r="AH205" t="s">
        <v>39</v>
      </c>
      <c r="AI205" s="2" t="s">
        <v>39</v>
      </c>
    </row>
    <row r="206" spans="1:35" ht="90" x14ac:dyDescent="0.25">
      <c r="A206" s="8" t="s">
        <v>940</v>
      </c>
      <c r="B206" s="6" t="s">
        <v>606</v>
      </c>
      <c r="C206" s="7">
        <v>45994</v>
      </c>
      <c r="D206" s="9" t="str">
        <f>HYPERLINK("https://www.epingalert.org/en/Search?viewData= G/TBT/N/BDI/687, G/TBT/N/KEN/1945, G/TBT/N/RWA/1310, G/TBT/N/TZA/1456, G/TBT/N/UGA/2277"," G/TBT/N/BDI/687, G/TBT/N/KEN/1945, G/TBT/N/RWA/1310, G/TBT/N/TZA/1456, G/TBT/N/UGA/2277")</f>
        <v xml:space="preserve"> G/TBT/N/BDI/687, G/TBT/N/KEN/1945, G/TBT/N/RWA/1310, G/TBT/N/TZA/1456, G/TBT/N/UGA/2277</v>
      </c>
      <c r="E206" s="8" t="s">
        <v>938</v>
      </c>
      <c r="F206" s="8" t="s">
        <v>939</v>
      </c>
      <c r="H206" s="8" t="s">
        <v>941</v>
      </c>
      <c r="I206" s="8" t="s">
        <v>896</v>
      </c>
      <c r="J206" s="8" t="s">
        <v>897</v>
      </c>
      <c r="K206" s="8" t="s">
        <v>39</v>
      </c>
      <c r="L206" s="8" t="s">
        <v>39</v>
      </c>
      <c r="M206" s="6"/>
      <c r="N206" s="7">
        <v>46054</v>
      </c>
      <c r="O206" s="7" t="s">
        <v>39</v>
      </c>
      <c r="P206" s="7" t="s">
        <v>39</v>
      </c>
      <c r="Q206" s="6" t="s">
        <v>42</v>
      </c>
      <c r="R206" s="8" t="s">
        <v>942</v>
      </c>
      <c r="S206" t="str">
        <f>HYPERLINK("https://docs.wto.org/imrd/directdoc.asp?DDFDocuments/t/G/TBTN25/BDI687.docx", "https://docs.wto.org/imrd/directdoc.asp?DDFDocuments/t/G/TBTN25/BDI687.docx")</f>
        <v>https://docs.wto.org/imrd/directdoc.asp?DDFDocuments/t/G/TBTN25/BDI687.docx</v>
      </c>
      <c r="T206" t="str">
        <f>HYPERLINK("https://docs.wto.org/imrd/directdoc.asp?DDFDocuments/u/G/TBTN25/BDI687.docx", "https://docs.wto.org/imrd/directdoc.asp?DDFDocuments/u/G/TBTN25/BDI687.docx")</f>
        <v>https://docs.wto.org/imrd/directdoc.asp?DDFDocuments/u/G/TBTN25/BDI687.docx</v>
      </c>
      <c r="U206" t="str">
        <f>HYPERLINK("https://docs.wto.org/imrd/directdoc.asp?DDFDocuments/v/G/TBTN25/BDI687.docx", "https://docs.wto.org/imrd/directdoc.asp?DDFDocuments/v/G/TBTN25/BDI687.docx")</f>
        <v>https://docs.wto.org/imrd/directdoc.asp?DDFDocuments/v/G/TBTN25/BDI687.docx</v>
      </c>
      <c r="V206" t="s">
        <v>44</v>
      </c>
      <c r="W206" t="s">
        <v>45</v>
      </c>
      <c r="X206" t="s">
        <v>44</v>
      </c>
      <c r="Y206" t="s">
        <v>45</v>
      </c>
      <c r="Z206" t="s">
        <v>45</v>
      </c>
      <c r="AA206" t="s">
        <v>45</v>
      </c>
      <c r="AB206" t="s">
        <v>45</v>
      </c>
      <c r="AC206" s="2" t="s">
        <v>943</v>
      </c>
      <c r="AD206" t="s">
        <v>39</v>
      </c>
      <c r="AE206" t="s">
        <v>39</v>
      </c>
      <c r="AF206" t="s">
        <v>39</v>
      </c>
      <c r="AG206" t="s">
        <v>39</v>
      </c>
      <c r="AH206" t="s">
        <v>39</v>
      </c>
      <c r="AI206" s="2" t="s">
        <v>39</v>
      </c>
    </row>
    <row r="207" spans="1:35" ht="90" x14ac:dyDescent="0.25">
      <c r="A207" s="8" t="s">
        <v>940</v>
      </c>
      <c r="B207" s="6" t="s">
        <v>627</v>
      </c>
      <c r="C207" s="7">
        <v>45994</v>
      </c>
      <c r="D207" s="9" t="str">
        <f>HYPERLINK("https://www.epingalert.org/en/Search?viewData= G/TBT/N/BDI/687, G/TBT/N/KEN/1945, G/TBT/N/RWA/1310, G/TBT/N/TZA/1456, G/TBT/N/UGA/2277"," G/TBT/N/BDI/687, G/TBT/N/KEN/1945, G/TBT/N/RWA/1310, G/TBT/N/TZA/1456, G/TBT/N/UGA/2277")</f>
        <v xml:space="preserve"> G/TBT/N/BDI/687, G/TBT/N/KEN/1945, G/TBT/N/RWA/1310, G/TBT/N/TZA/1456, G/TBT/N/UGA/2277</v>
      </c>
      <c r="E207" s="8" t="s">
        <v>938</v>
      </c>
      <c r="F207" s="8" t="s">
        <v>939</v>
      </c>
      <c r="H207" s="8" t="s">
        <v>941</v>
      </c>
      <c r="I207" s="8" t="s">
        <v>896</v>
      </c>
      <c r="J207" s="8" t="s">
        <v>897</v>
      </c>
      <c r="K207" s="8" t="s">
        <v>39</v>
      </c>
      <c r="L207" s="8" t="s">
        <v>39</v>
      </c>
      <c r="M207" s="6"/>
      <c r="N207" s="7">
        <v>46054</v>
      </c>
      <c r="O207" s="7" t="s">
        <v>39</v>
      </c>
      <c r="P207" s="7" t="s">
        <v>39</v>
      </c>
      <c r="Q207" s="6" t="s">
        <v>42</v>
      </c>
      <c r="R207" s="8" t="s">
        <v>942</v>
      </c>
      <c r="S207" t="str">
        <f>HYPERLINK("https://docs.wto.org/imrd/directdoc.asp?DDFDocuments/t/G/TBTN25/BDI687.docx", "https://docs.wto.org/imrd/directdoc.asp?DDFDocuments/t/G/TBTN25/BDI687.docx")</f>
        <v>https://docs.wto.org/imrd/directdoc.asp?DDFDocuments/t/G/TBTN25/BDI687.docx</v>
      </c>
      <c r="T207" t="str">
        <f>HYPERLINK("https://docs.wto.org/imrd/directdoc.asp?DDFDocuments/u/G/TBTN25/BDI687.docx", "https://docs.wto.org/imrd/directdoc.asp?DDFDocuments/u/G/TBTN25/BDI687.docx")</f>
        <v>https://docs.wto.org/imrd/directdoc.asp?DDFDocuments/u/G/TBTN25/BDI687.docx</v>
      </c>
      <c r="U207" t="str">
        <f>HYPERLINK("https://docs.wto.org/imrd/directdoc.asp?DDFDocuments/v/G/TBTN25/BDI687.docx", "https://docs.wto.org/imrd/directdoc.asp?DDFDocuments/v/G/TBTN25/BDI687.docx")</f>
        <v>https://docs.wto.org/imrd/directdoc.asp?DDFDocuments/v/G/TBTN25/BDI687.docx</v>
      </c>
      <c r="V207" t="s">
        <v>44</v>
      </c>
      <c r="W207" t="s">
        <v>45</v>
      </c>
      <c r="X207" t="s">
        <v>44</v>
      </c>
      <c r="Y207" t="s">
        <v>45</v>
      </c>
      <c r="Z207" t="s">
        <v>45</v>
      </c>
      <c r="AA207" t="s">
        <v>45</v>
      </c>
      <c r="AB207" t="s">
        <v>45</v>
      </c>
      <c r="AC207" s="2" t="s">
        <v>943</v>
      </c>
      <c r="AD207" t="s">
        <v>39</v>
      </c>
      <c r="AE207" t="s">
        <v>39</v>
      </c>
      <c r="AF207" t="s">
        <v>39</v>
      </c>
      <c r="AG207" t="s">
        <v>39</v>
      </c>
      <c r="AH207" t="s">
        <v>39</v>
      </c>
      <c r="AI207" s="2" t="s">
        <v>39</v>
      </c>
    </row>
    <row r="208" spans="1:35" ht="105" x14ac:dyDescent="0.25">
      <c r="A208" s="8" t="s">
        <v>961</v>
      </c>
      <c r="B208" s="6" t="s">
        <v>110</v>
      </c>
      <c r="C208" s="7">
        <v>45994</v>
      </c>
      <c r="D208" s="9" t="str">
        <f>HYPERLINK("https://www.epingalert.org/en/Search?viewData= G/TBT/N/TPKM/584"," G/TBT/N/TPKM/584")</f>
        <v xml:space="preserve"> G/TBT/N/TPKM/584</v>
      </c>
      <c r="E208" s="8" t="s">
        <v>959</v>
      </c>
      <c r="F208" s="8" t="s">
        <v>960</v>
      </c>
      <c r="H208" s="8" t="s">
        <v>39</v>
      </c>
      <c r="I208" s="8" t="s">
        <v>39</v>
      </c>
      <c r="J208" s="8" t="s">
        <v>300</v>
      </c>
      <c r="K208" s="8" t="s">
        <v>39</v>
      </c>
      <c r="L208" s="8" t="s">
        <v>39</v>
      </c>
      <c r="M208" s="6"/>
      <c r="N208" s="7">
        <v>46054</v>
      </c>
      <c r="O208" s="7" t="s">
        <v>39</v>
      </c>
      <c r="P208" s="7">
        <v>46204</v>
      </c>
      <c r="Q208" s="6" t="s">
        <v>42</v>
      </c>
      <c r="R208" s="8" t="s">
        <v>962</v>
      </c>
      <c r="S208" t="str">
        <f>HYPERLINK("https://docs.wto.org/imrd/directdoc.asp?DDFDocuments/t/G/TBTN25/TPKM584.docx", "https://docs.wto.org/imrd/directdoc.asp?DDFDocuments/t/G/TBTN25/TPKM584.docx")</f>
        <v>https://docs.wto.org/imrd/directdoc.asp?DDFDocuments/t/G/TBTN25/TPKM584.docx</v>
      </c>
      <c r="T208" t="str">
        <f>HYPERLINK("https://docs.wto.org/imrd/directdoc.asp?DDFDocuments/u/G/TBTN25/TPKM584.docx", "https://docs.wto.org/imrd/directdoc.asp?DDFDocuments/u/G/TBTN25/TPKM584.docx")</f>
        <v>https://docs.wto.org/imrd/directdoc.asp?DDFDocuments/u/G/TBTN25/TPKM584.docx</v>
      </c>
      <c r="U208" t="str">
        <f>HYPERLINK("https://docs.wto.org/imrd/directdoc.asp?DDFDocuments/v/G/TBTN25/TPKM584.docx", "https://docs.wto.org/imrd/directdoc.asp?DDFDocuments/v/G/TBTN25/TPKM584.docx")</f>
        <v>https://docs.wto.org/imrd/directdoc.asp?DDFDocuments/v/G/TBTN25/TPKM584.docx</v>
      </c>
      <c r="V208" t="s">
        <v>44</v>
      </c>
      <c r="W208" t="s">
        <v>45</v>
      </c>
      <c r="X208" t="s">
        <v>44</v>
      </c>
      <c r="Y208" t="s">
        <v>45</v>
      </c>
      <c r="Z208" t="s">
        <v>45</v>
      </c>
      <c r="AA208" t="s">
        <v>45</v>
      </c>
      <c r="AB208" t="s">
        <v>45</v>
      </c>
      <c r="AC208" s="2" t="s">
        <v>963</v>
      </c>
      <c r="AD208" t="s">
        <v>39</v>
      </c>
      <c r="AE208" t="s">
        <v>39</v>
      </c>
      <c r="AF208" t="s">
        <v>39</v>
      </c>
      <c r="AG208" t="s">
        <v>39</v>
      </c>
      <c r="AH208" t="s">
        <v>39</v>
      </c>
      <c r="AI208" s="2" t="s">
        <v>39</v>
      </c>
    </row>
    <row r="209" spans="1:35" ht="90" x14ac:dyDescent="0.25">
      <c r="A209" s="8" t="s">
        <v>966</v>
      </c>
      <c r="B209" s="6" t="s">
        <v>359</v>
      </c>
      <c r="C209" s="7">
        <v>45994</v>
      </c>
      <c r="D209" s="9" t="str">
        <f>HYPERLINK("https://www.epingalert.org/en/Search?viewData= G/TBT/N/CHL/764"," G/TBT/N/CHL/764")</f>
        <v xml:space="preserve"> G/TBT/N/CHL/764</v>
      </c>
      <c r="E209" s="8" t="s">
        <v>964</v>
      </c>
      <c r="F209" s="8" t="s">
        <v>965</v>
      </c>
      <c r="H209" s="8" t="s">
        <v>39</v>
      </c>
      <c r="I209" s="8" t="s">
        <v>39</v>
      </c>
      <c r="J209" s="8" t="s">
        <v>92</v>
      </c>
      <c r="K209" s="8" t="s">
        <v>39</v>
      </c>
      <c r="L209" s="8" t="s">
        <v>115</v>
      </c>
      <c r="M209" s="6"/>
      <c r="N209" s="7">
        <v>46054</v>
      </c>
      <c r="O209" s="7" t="s">
        <v>39</v>
      </c>
      <c r="P209" s="7" t="s">
        <v>39</v>
      </c>
      <c r="Q209" s="6" t="s">
        <v>42</v>
      </c>
      <c r="R209" s="8" t="s">
        <v>967</v>
      </c>
      <c r="S209" t="str">
        <f>HYPERLINK("https://docs.wto.org/imrd/directdoc.asp?DDFDocuments/t/G/TBTN25/CHL764.docx", "https://docs.wto.org/imrd/directdoc.asp?DDFDocuments/t/G/TBTN25/CHL764.docx")</f>
        <v>https://docs.wto.org/imrd/directdoc.asp?DDFDocuments/t/G/TBTN25/CHL764.docx</v>
      </c>
      <c r="T209" t="str">
        <f>HYPERLINK("https://docs.wto.org/imrd/directdoc.asp?DDFDocuments/u/G/TBTN25/CHL764.docx", "https://docs.wto.org/imrd/directdoc.asp?DDFDocuments/u/G/TBTN25/CHL764.docx")</f>
        <v>https://docs.wto.org/imrd/directdoc.asp?DDFDocuments/u/G/TBTN25/CHL764.docx</v>
      </c>
      <c r="U209" t="str">
        <f>HYPERLINK("https://docs.wto.org/imrd/directdoc.asp?DDFDocuments/v/G/TBTN25/CHL764.docx", "https://docs.wto.org/imrd/directdoc.asp?DDFDocuments/v/G/TBTN25/CHL764.docx")</f>
        <v>https://docs.wto.org/imrd/directdoc.asp?DDFDocuments/v/G/TBTN25/CHL764.docx</v>
      </c>
      <c r="V209" t="s">
        <v>44</v>
      </c>
      <c r="W209" t="s">
        <v>45</v>
      </c>
      <c r="X209" t="s">
        <v>45</v>
      </c>
      <c r="Y209" t="s">
        <v>45</v>
      </c>
      <c r="Z209" t="s">
        <v>45</v>
      </c>
      <c r="AA209" t="s">
        <v>45</v>
      </c>
      <c r="AB209" t="s">
        <v>45</v>
      </c>
      <c r="AC209" s="2" t="s">
        <v>968</v>
      </c>
      <c r="AD209" t="s">
        <v>39</v>
      </c>
      <c r="AE209" t="s">
        <v>39</v>
      </c>
      <c r="AF209" t="s">
        <v>39</v>
      </c>
      <c r="AG209" t="s">
        <v>39</v>
      </c>
      <c r="AH209" t="s">
        <v>39</v>
      </c>
      <c r="AI209" s="2" t="s">
        <v>39</v>
      </c>
    </row>
    <row r="210" spans="1:35" ht="120" x14ac:dyDescent="0.25">
      <c r="A210" s="8" t="s">
        <v>894</v>
      </c>
      <c r="B210" s="6" t="s">
        <v>606</v>
      </c>
      <c r="C210" s="7">
        <v>45994</v>
      </c>
      <c r="D210" s="9" t="str">
        <f>HYPERLINK("https://www.epingalert.org/en/Search?viewData= G/TBT/N/BDI/684, G/TBT/N/KEN/1942, G/TBT/N/RWA/1307, G/TBT/N/TZA/1453, G/TBT/N/UGA/2274"," G/TBT/N/BDI/684, G/TBT/N/KEN/1942, G/TBT/N/RWA/1307, G/TBT/N/TZA/1453, G/TBT/N/UGA/2274")</f>
        <v xml:space="preserve"> G/TBT/N/BDI/684, G/TBT/N/KEN/1942, G/TBT/N/RWA/1307, G/TBT/N/TZA/1453, G/TBT/N/UGA/2274</v>
      </c>
      <c r="E210" s="8" t="s">
        <v>892</v>
      </c>
      <c r="F210" s="8" t="s">
        <v>893</v>
      </c>
      <c r="H210" s="8" t="s">
        <v>895</v>
      </c>
      <c r="I210" s="8" t="s">
        <v>896</v>
      </c>
      <c r="J210" s="8" t="s">
        <v>897</v>
      </c>
      <c r="K210" s="8" t="s">
        <v>39</v>
      </c>
      <c r="L210" s="8" t="s">
        <v>39</v>
      </c>
      <c r="M210" s="6"/>
      <c r="N210" s="7">
        <v>46054</v>
      </c>
      <c r="O210" s="7" t="s">
        <v>39</v>
      </c>
      <c r="P210" s="7" t="s">
        <v>39</v>
      </c>
      <c r="Q210" s="6" t="s">
        <v>42</v>
      </c>
      <c r="R210" s="8" t="s">
        <v>898</v>
      </c>
      <c r="S210" t="str">
        <f>HYPERLINK("https://docs.wto.org/imrd/directdoc.asp?DDFDocuments/t/G/TBTN25/BDI684.docx", "https://docs.wto.org/imrd/directdoc.asp?DDFDocuments/t/G/TBTN25/BDI684.docx")</f>
        <v>https://docs.wto.org/imrd/directdoc.asp?DDFDocuments/t/G/TBTN25/BDI684.docx</v>
      </c>
      <c r="T210" t="str">
        <f>HYPERLINK("https://docs.wto.org/imrd/directdoc.asp?DDFDocuments/u/G/TBTN25/BDI684.docx", "https://docs.wto.org/imrd/directdoc.asp?DDFDocuments/u/G/TBTN25/BDI684.docx")</f>
        <v>https://docs.wto.org/imrd/directdoc.asp?DDFDocuments/u/G/TBTN25/BDI684.docx</v>
      </c>
      <c r="U210" t="str">
        <f>HYPERLINK("https://docs.wto.org/imrd/directdoc.asp?DDFDocuments/v/G/TBTN25/BDI684.docx", "https://docs.wto.org/imrd/directdoc.asp?DDFDocuments/v/G/TBTN25/BDI684.docx")</f>
        <v>https://docs.wto.org/imrd/directdoc.asp?DDFDocuments/v/G/TBTN25/BDI684.docx</v>
      </c>
      <c r="V210" t="s">
        <v>44</v>
      </c>
      <c r="W210" t="s">
        <v>45</v>
      </c>
      <c r="X210" t="s">
        <v>44</v>
      </c>
      <c r="Y210" t="s">
        <v>45</v>
      </c>
      <c r="Z210" t="s">
        <v>45</v>
      </c>
      <c r="AA210" t="s">
        <v>45</v>
      </c>
      <c r="AB210" t="s">
        <v>45</v>
      </c>
      <c r="AC210" s="2" t="s">
        <v>899</v>
      </c>
      <c r="AD210" t="s">
        <v>39</v>
      </c>
      <c r="AE210" t="s">
        <v>39</v>
      </c>
      <c r="AF210" t="s">
        <v>39</v>
      </c>
      <c r="AG210" t="s">
        <v>39</v>
      </c>
      <c r="AH210" t="s">
        <v>39</v>
      </c>
      <c r="AI210" s="2" t="s">
        <v>39</v>
      </c>
    </row>
    <row r="211" spans="1:35" ht="120" x14ac:dyDescent="0.25">
      <c r="A211" s="8" t="s">
        <v>909</v>
      </c>
      <c r="B211" s="6" t="s">
        <v>210</v>
      </c>
      <c r="C211" s="7">
        <v>45994</v>
      </c>
      <c r="D211" s="9" t="str">
        <f>HYPERLINK("https://www.epingalert.org/en/Search?viewData= G/TBT/N/BDI/688, G/TBT/N/KEN/1946, G/TBT/N/RWA/1311, G/TBT/N/TZA/1457, G/TBT/N/UGA/2278"," G/TBT/N/BDI/688, G/TBT/N/KEN/1946, G/TBT/N/RWA/1311, G/TBT/N/TZA/1457, G/TBT/N/UGA/2278")</f>
        <v xml:space="preserve"> G/TBT/N/BDI/688, G/TBT/N/KEN/1946, G/TBT/N/RWA/1311, G/TBT/N/TZA/1457, G/TBT/N/UGA/2278</v>
      </c>
      <c r="E211" s="8" t="s">
        <v>907</v>
      </c>
      <c r="F211" s="8" t="s">
        <v>908</v>
      </c>
      <c r="H211" s="8" t="s">
        <v>910</v>
      </c>
      <c r="I211" s="8" t="s">
        <v>896</v>
      </c>
      <c r="J211" s="8" t="s">
        <v>897</v>
      </c>
      <c r="K211" s="8" t="s">
        <v>39</v>
      </c>
      <c r="L211" s="8" t="s">
        <v>39</v>
      </c>
      <c r="M211" s="6"/>
      <c r="N211" s="7">
        <v>46054</v>
      </c>
      <c r="O211" s="7" t="s">
        <v>39</v>
      </c>
      <c r="P211" s="7" t="s">
        <v>39</v>
      </c>
      <c r="Q211" s="6" t="s">
        <v>42</v>
      </c>
      <c r="R211" s="8" t="s">
        <v>911</v>
      </c>
      <c r="S211" t="str">
        <f>HYPERLINK("https://docs.wto.org/imrd/directdoc.asp?DDFDocuments/t/G/TBTN25/BDI688.docx", "https://docs.wto.org/imrd/directdoc.asp?DDFDocuments/t/G/TBTN25/BDI688.docx")</f>
        <v>https://docs.wto.org/imrd/directdoc.asp?DDFDocuments/t/G/TBTN25/BDI688.docx</v>
      </c>
      <c r="T211" t="str">
        <f>HYPERLINK("https://docs.wto.org/imrd/directdoc.asp?DDFDocuments/u/G/TBTN25/BDI688.docx", "https://docs.wto.org/imrd/directdoc.asp?DDFDocuments/u/G/TBTN25/BDI688.docx")</f>
        <v>https://docs.wto.org/imrd/directdoc.asp?DDFDocuments/u/G/TBTN25/BDI688.docx</v>
      </c>
      <c r="U211" t="str">
        <f>HYPERLINK("https://docs.wto.org/imrd/directdoc.asp?DDFDocuments/v/G/TBTN25/BDI688.docx", "https://docs.wto.org/imrd/directdoc.asp?DDFDocuments/v/G/TBTN25/BDI688.docx")</f>
        <v>https://docs.wto.org/imrd/directdoc.asp?DDFDocuments/v/G/TBTN25/BDI688.docx</v>
      </c>
      <c r="V211" t="s">
        <v>44</v>
      </c>
      <c r="W211" t="s">
        <v>45</v>
      </c>
      <c r="X211" t="s">
        <v>44</v>
      </c>
      <c r="Y211" t="s">
        <v>45</v>
      </c>
      <c r="Z211" t="s">
        <v>45</v>
      </c>
      <c r="AA211" t="s">
        <v>45</v>
      </c>
      <c r="AB211" t="s">
        <v>45</v>
      </c>
      <c r="AC211" s="2" t="s">
        <v>912</v>
      </c>
      <c r="AD211" t="s">
        <v>39</v>
      </c>
      <c r="AE211" t="s">
        <v>39</v>
      </c>
      <c r="AF211" t="s">
        <v>39</v>
      </c>
      <c r="AG211" t="s">
        <v>39</v>
      </c>
      <c r="AH211" t="s">
        <v>39</v>
      </c>
      <c r="AI211" s="2" t="s">
        <v>39</v>
      </c>
    </row>
    <row r="212" spans="1:35" ht="105" x14ac:dyDescent="0.25">
      <c r="A212" s="8" t="s">
        <v>934</v>
      </c>
      <c r="B212" s="6" t="s">
        <v>627</v>
      </c>
      <c r="C212" s="7">
        <v>45994</v>
      </c>
      <c r="D212" s="9" t="str">
        <f>HYPERLINK("https://www.epingalert.org/en/Search?viewData= G/TBT/N/BDI/686, G/TBT/N/KEN/1944, G/TBT/N/RWA/1309, G/TBT/N/TZA/1455, G/TBT/N/UGA/2276"," G/TBT/N/BDI/686, G/TBT/N/KEN/1944, G/TBT/N/RWA/1309, G/TBT/N/TZA/1455, G/TBT/N/UGA/2276")</f>
        <v xml:space="preserve"> G/TBT/N/BDI/686, G/TBT/N/KEN/1944, G/TBT/N/RWA/1309, G/TBT/N/TZA/1455, G/TBT/N/UGA/2276</v>
      </c>
      <c r="E212" s="8" t="s">
        <v>932</v>
      </c>
      <c r="F212" s="8" t="s">
        <v>933</v>
      </c>
      <c r="H212" s="8" t="s">
        <v>935</v>
      </c>
      <c r="I212" s="8" t="s">
        <v>896</v>
      </c>
      <c r="J212" s="8" t="s">
        <v>198</v>
      </c>
      <c r="K212" s="8" t="s">
        <v>39</v>
      </c>
      <c r="L212" s="8" t="s">
        <v>39</v>
      </c>
      <c r="M212" s="6"/>
      <c r="N212" s="7">
        <v>46054</v>
      </c>
      <c r="O212" s="7" t="s">
        <v>39</v>
      </c>
      <c r="P212" s="7" t="s">
        <v>39</v>
      </c>
      <c r="Q212" s="6" t="s">
        <v>42</v>
      </c>
      <c r="R212" s="8" t="s">
        <v>936</v>
      </c>
      <c r="S212" t="str">
        <f>HYPERLINK("https://docs.wto.org/imrd/directdoc.asp?DDFDocuments/t/G/TBTN25/BDI686.docx", "https://docs.wto.org/imrd/directdoc.asp?DDFDocuments/t/G/TBTN25/BDI686.docx")</f>
        <v>https://docs.wto.org/imrd/directdoc.asp?DDFDocuments/t/G/TBTN25/BDI686.docx</v>
      </c>
      <c r="T212" t="str">
        <f>HYPERLINK("https://docs.wto.org/imrd/directdoc.asp?DDFDocuments/u/G/TBTN25/BDI686.docx", "https://docs.wto.org/imrd/directdoc.asp?DDFDocuments/u/G/TBTN25/BDI686.docx")</f>
        <v>https://docs.wto.org/imrd/directdoc.asp?DDFDocuments/u/G/TBTN25/BDI686.docx</v>
      </c>
      <c r="U212" t="str">
        <f>HYPERLINK("https://docs.wto.org/imrd/directdoc.asp?DDFDocuments/v/G/TBTN25/BDI686.docx", "https://docs.wto.org/imrd/directdoc.asp?DDFDocuments/v/G/TBTN25/BDI686.docx")</f>
        <v>https://docs.wto.org/imrd/directdoc.asp?DDFDocuments/v/G/TBTN25/BDI686.docx</v>
      </c>
      <c r="V212" t="s">
        <v>44</v>
      </c>
      <c r="W212" t="s">
        <v>45</v>
      </c>
      <c r="X212" t="s">
        <v>44</v>
      </c>
      <c r="Y212" t="s">
        <v>45</v>
      </c>
      <c r="Z212" t="s">
        <v>45</v>
      </c>
      <c r="AA212" t="s">
        <v>45</v>
      </c>
      <c r="AB212" t="s">
        <v>45</v>
      </c>
      <c r="AC212" s="2" t="s">
        <v>937</v>
      </c>
      <c r="AD212" t="s">
        <v>39</v>
      </c>
      <c r="AE212" t="s">
        <v>39</v>
      </c>
      <c r="AF212" t="s">
        <v>39</v>
      </c>
      <c r="AG212" t="s">
        <v>39</v>
      </c>
      <c r="AH212" t="s">
        <v>39</v>
      </c>
      <c r="AI212" s="2" t="s">
        <v>39</v>
      </c>
    </row>
    <row r="213" spans="1:35" ht="105" x14ac:dyDescent="0.25">
      <c r="A213" s="8" t="s">
        <v>934</v>
      </c>
      <c r="B213" s="6" t="s">
        <v>210</v>
      </c>
      <c r="C213" s="7">
        <v>45994</v>
      </c>
      <c r="D213" s="9" t="str">
        <f>HYPERLINK("https://www.epingalert.org/en/Search?viewData= G/TBT/N/BDI/686, G/TBT/N/KEN/1944, G/TBT/N/RWA/1309, G/TBT/N/TZA/1455, G/TBT/N/UGA/2276"," G/TBT/N/BDI/686, G/TBT/N/KEN/1944, G/TBT/N/RWA/1309, G/TBT/N/TZA/1455, G/TBT/N/UGA/2276")</f>
        <v xml:space="preserve"> G/TBT/N/BDI/686, G/TBT/N/KEN/1944, G/TBT/N/RWA/1309, G/TBT/N/TZA/1455, G/TBT/N/UGA/2276</v>
      </c>
      <c r="E213" s="8" t="s">
        <v>932</v>
      </c>
      <c r="F213" s="8" t="s">
        <v>933</v>
      </c>
      <c r="H213" s="8" t="s">
        <v>935</v>
      </c>
      <c r="I213" s="8" t="s">
        <v>896</v>
      </c>
      <c r="J213" s="8" t="s">
        <v>198</v>
      </c>
      <c r="K213" s="8" t="s">
        <v>39</v>
      </c>
      <c r="L213" s="8" t="s">
        <v>39</v>
      </c>
      <c r="M213" s="6"/>
      <c r="N213" s="7">
        <v>46054</v>
      </c>
      <c r="O213" s="7" t="s">
        <v>39</v>
      </c>
      <c r="P213" s="7" t="s">
        <v>39</v>
      </c>
      <c r="Q213" s="6" t="s">
        <v>42</v>
      </c>
      <c r="R213" s="8" t="s">
        <v>936</v>
      </c>
      <c r="S213" t="str">
        <f>HYPERLINK("https://docs.wto.org/imrd/directdoc.asp?DDFDocuments/t/G/TBTN25/BDI686.docx", "https://docs.wto.org/imrd/directdoc.asp?DDFDocuments/t/G/TBTN25/BDI686.docx")</f>
        <v>https://docs.wto.org/imrd/directdoc.asp?DDFDocuments/t/G/TBTN25/BDI686.docx</v>
      </c>
      <c r="T213" t="str">
        <f>HYPERLINK("https://docs.wto.org/imrd/directdoc.asp?DDFDocuments/u/G/TBTN25/BDI686.docx", "https://docs.wto.org/imrd/directdoc.asp?DDFDocuments/u/G/TBTN25/BDI686.docx")</f>
        <v>https://docs.wto.org/imrd/directdoc.asp?DDFDocuments/u/G/TBTN25/BDI686.docx</v>
      </c>
      <c r="U213" t="str">
        <f>HYPERLINK("https://docs.wto.org/imrd/directdoc.asp?DDFDocuments/v/G/TBTN25/BDI686.docx", "https://docs.wto.org/imrd/directdoc.asp?DDFDocuments/v/G/TBTN25/BDI686.docx")</f>
        <v>https://docs.wto.org/imrd/directdoc.asp?DDFDocuments/v/G/TBTN25/BDI686.docx</v>
      </c>
      <c r="V213" t="s">
        <v>44</v>
      </c>
      <c r="W213" t="s">
        <v>45</v>
      </c>
      <c r="X213" t="s">
        <v>44</v>
      </c>
      <c r="Y213" t="s">
        <v>45</v>
      </c>
      <c r="Z213" t="s">
        <v>45</v>
      </c>
      <c r="AA213" t="s">
        <v>45</v>
      </c>
      <c r="AB213" t="s">
        <v>45</v>
      </c>
      <c r="AC213" s="2" t="s">
        <v>937</v>
      </c>
      <c r="AD213" t="s">
        <v>39</v>
      </c>
      <c r="AE213" t="s">
        <v>39</v>
      </c>
      <c r="AF213" t="s">
        <v>39</v>
      </c>
      <c r="AG213" t="s">
        <v>39</v>
      </c>
      <c r="AH213" t="s">
        <v>39</v>
      </c>
      <c r="AI213" s="2" t="s">
        <v>39</v>
      </c>
    </row>
    <row r="214" spans="1:35" ht="150" x14ac:dyDescent="0.25">
      <c r="A214" s="8" t="s">
        <v>915</v>
      </c>
      <c r="B214" s="6" t="s">
        <v>417</v>
      </c>
      <c r="C214" s="7">
        <v>45994</v>
      </c>
      <c r="D214" s="9" t="str">
        <f>HYPERLINK("https://www.epingalert.org/en/Search?viewData= G/TBT/N/BDI/685, G/TBT/N/KEN/1943, G/TBT/N/RWA/1308, G/TBT/N/TZA/1454, G/TBT/N/UGA/2275"," G/TBT/N/BDI/685, G/TBT/N/KEN/1943, G/TBT/N/RWA/1308, G/TBT/N/TZA/1454, G/TBT/N/UGA/2275")</f>
        <v xml:space="preserve"> G/TBT/N/BDI/685, G/TBT/N/KEN/1943, G/TBT/N/RWA/1308, G/TBT/N/TZA/1454, G/TBT/N/UGA/2275</v>
      </c>
      <c r="E214" s="8" t="s">
        <v>913</v>
      </c>
      <c r="F214" s="8" t="s">
        <v>914</v>
      </c>
      <c r="H214" s="8" t="s">
        <v>916</v>
      </c>
      <c r="I214" s="8" t="s">
        <v>896</v>
      </c>
      <c r="J214" s="8" t="s">
        <v>198</v>
      </c>
      <c r="K214" s="8" t="s">
        <v>39</v>
      </c>
      <c r="L214" s="8" t="s">
        <v>39</v>
      </c>
      <c r="M214" s="6"/>
      <c r="N214" s="7">
        <v>46054</v>
      </c>
      <c r="O214" s="7" t="s">
        <v>39</v>
      </c>
      <c r="P214" s="7" t="s">
        <v>39</v>
      </c>
      <c r="Q214" s="6" t="s">
        <v>42</v>
      </c>
      <c r="R214" s="8" t="s">
        <v>917</v>
      </c>
      <c r="S214" t="str">
        <f>HYPERLINK("https://docs.wto.org/imrd/directdoc.asp?DDFDocuments/t/G/TBTN25/BDI685.docx", "https://docs.wto.org/imrd/directdoc.asp?DDFDocuments/t/G/TBTN25/BDI685.docx")</f>
        <v>https://docs.wto.org/imrd/directdoc.asp?DDFDocuments/t/G/TBTN25/BDI685.docx</v>
      </c>
      <c r="T214" t="str">
        <f>HYPERLINK("https://docs.wto.org/imrd/directdoc.asp?DDFDocuments/u/G/TBTN25/BDI685.docx", "https://docs.wto.org/imrd/directdoc.asp?DDFDocuments/u/G/TBTN25/BDI685.docx")</f>
        <v>https://docs.wto.org/imrd/directdoc.asp?DDFDocuments/u/G/TBTN25/BDI685.docx</v>
      </c>
      <c r="U214" t="str">
        <f>HYPERLINK("https://docs.wto.org/imrd/directdoc.asp?DDFDocuments/v/G/TBTN25/BDI685.docx", "https://docs.wto.org/imrd/directdoc.asp?DDFDocuments/v/G/TBTN25/BDI685.docx")</f>
        <v>https://docs.wto.org/imrd/directdoc.asp?DDFDocuments/v/G/TBTN25/BDI685.docx</v>
      </c>
      <c r="V214" t="s">
        <v>44</v>
      </c>
      <c r="W214" t="s">
        <v>45</v>
      </c>
      <c r="X214" t="s">
        <v>44</v>
      </c>
      <c r="Y214" t="s">
        <v>45</v>
      </c>
      <c r="Z214" t="s">
        <v>45</v>
      </c>
      <c r="AA214" t="s">
        <v>45</v>
      </c>
      <c r="AB214" t="s">
        <v>45</v>
      </c>
      <c r="AC214" s="2" t="s">
        <v>918</v>
      </c>
      <c r="AD214" t="s">
        <v>39</v>
      </c>
      <c r="AE214" t="s">
        <v>39</v>
      </c>
      <c r="AF214" t="s">
        <v>39</v>
      </c>
      <c r="AG214" t="s">
        <v>39</v>
      </c>
      <c r="AH214" t="s">
        <v>39</v>
      </c>
      <c r="AI214" s="2" t="s">
        <v>39</v>
      </c>
    </row>
    <row r="215" spans="1:35" ht="60" x14ac:dyDescent="0.25">
      <c r="A215" s="8" t="s">
        <v>955</v>
      </c>
      <c r="B215" s="6" t="s">
        <v>210</v>
      </c>
      <c r="C215" s="7">
        <v>45994</v>
      </c>
      <c r="D215" s="9" t="str">
        <f>HYPERLINK("https://www.epingalert.org/en/Search?viewData= G/TBT/N/BDI/683, G/TBT/N/KEN/1941, G/TBT/N/RWA/1306, G/TBT/N/TZA/1452, G/TBT/N/UGA/2273"," G/TBT/N/BDI/683, G/TBT/N/KEN/1941, G/TBT/N/RWA/1306, G/TBT/N/TZA/1452, G/TBT/N/UGA/2273")</f>
        <v xml:space="preserve"> G/TBT/N/BDI/683, G/TBT/N/KEN/1941, G/TBT/N/RWA/1306, G/TBT/N/TZA/1452, G/TBT/N/UGA/2273</v>
      </c>
      <c r="E215" s="8" t="s">
        <v>953</v>
      </c>
      <c r="F215" s="8" t="s">
        <v>954</v>
      </c>
      <c r="H215" s="8" t="s">
        <v>956</v>
      </c>
      <c r="I215" s="8" t="s">
        <v>896</v>
      </c>
      <c r="J215" s="8" t="s">
        <v>897</v>
      </c>
      <c r="K215" s="8" t="s">
        <v>39</v>
      </c>
      <c r="L215" s="8" t="s">
        <v>39</v>
      </c>
      <c r="M215" s="6"/>
      <c r="N215" s="7">
        <v>46054</v>
      </c>
      <c r="O215" s="7" t="s">
        <v>39</v>
      </c>
      <c r="P215" s="7" t="s">
        <v>39</v>
      </c>
      <c r="Q215" s="6" t="s">
        <v>42</v>
      </c>
      <c r="R215" s="8" t="s">
        <v>957</v>
      </c>
      <c r="S215" t="str">
        <f>HYPERLINK("https://docs.wto.org/imrd/directdoc.asp?DDFDocuments/t/G/TBTN25/BDI683.docx", "https://docs.wto.org/imrd/directdoc.asp?DDFDocuments/t/G/TBTN25/BDI683.docx")</f>
        <v>https://docs.wto.org/imrd/directdoc.asp?DDFDocuments/t/G/TBTN25/BDI683.docx</v>
      </c>
      <c r="T215" t="str">
        <f>HYPERLINK("https://docs.wto.org/imrd/directdoc.asp?DDFDocuments/u/G/TBTN25/BDI683.docx", "https://docs.wto.org/imrd/directdoc.asp?DDFDocuments/u/G/TBTN25/BDI683.docx")</f>
        <v>https://docs.wto.org/imrd/directdoc.asp?DDFDocuments/u/G/TBTN25/BDI683.docx</v>
      </c>
      <c r="U215" t="str">
        <f>HYPERLINK("https://docs.wto.org/imrd/directdoc.asp?DDFDocuments/v/G/TBTN25/BDI683.docx", "https://docs.wto.org/imrd/directdoc.asp?DDFDocuments/v/G/TBTN25/BDI683.docx")</f>
        <v>https://docs.wto.org/imrd/directdoc.asp?DDFDocuments/v/G/TBTN25/BDI683.docx</v>
      </c>
      <c r="V215" t="s">
        <v>44</v>
      </c>
      <c r="W215" t="s">
        <v>45</v>
      </c>
      <c r="X215" t="s">
        <v>44</v>
      </c>
      <c r="Y215" t="s">
        <v>45</v>
      </c>
      <c r="Z215" t="s">
        <v>45</v>
      </c>
      <c r="AA215" t="s">
        <v>45</v>
      </c>
      <c r="AB215" t="s">
        <v>45</v>
      </c>
      <c r="AC215" s="2" t="s">
        <v>958</v>
      </c>
      <c r="AD215" t="s">
        <v>39</v>
      </c>
      <c r="AE215" t="s">
        <v>39</v>
      </c>
      <c r="AF215" t="s">
        <v>39</v>
      </c>
      <c r="AG215" t="s">
        <v>39</v>
      </c>
      <c r="AH215" t="s">
        <v>39</v>
      </c>
      <c r="AI215" s="2" t="s">
        <v>39</v>
      </c>
    </row>
    <row r="216" spans="1:35" ht="60" x14ac:dyDescent="0.25">
      <c r="A216" s="8" t="s">
        <v>955</v>
      </c>
      <c r="B216" s="6" t="s">
        <v>417</v>
      </c>
      <c r="C216" s="7">
        <v>45994</v>
      </c>
      <c r="D216" s="9" t="str">
        <f>HYPERLINK("https://www.epingalert.org/en/Search?viewData= G/TBT/N/BDI/683, G/TBT/N/KEN/1941, G/TBT/N/RWA/1306, G/TBT/N/TZA/1452, G/TBT/N/UGA/2273"," G/TBT/N/BDI/683, G/TBT/N/KEN/1941, G/TBT/N/RWA/1306, G/TBT/N/TZA/1452, G/TBT/N/UGA/2273")</f>
        <v xml:space="preserve"> G/TBT/N/BDI/683, G/TBT/N/KEN/1941, G/TBT/N/RWA/1306, G/TBT/N/TZA/1452, G/TBT/N/UGA/2273</v>
      </c>
      <c r="E216" s="8" t="s">
        <v>953</v>
      </c>
      <c r="F216" s="8" t="s">
        <v>954</v>
      </c>
      <c r="H216" s="8" t="s">
        <v>956</v>
      </c>
      <c r="I216" s="8" t="s">
        <v>896</v>
      </c>
      <c r="J216" s="8" t="s">
        <v>897</v>
      </c>
      <c r="K216" s="8" t="s">
        <v>39</v>
      </c>
      <c r="L216" s="8" t="s">
        <v>39</v>
      </c>
      <c r="M216" s="6"/>
      <c r="N216" s="7">
        <v>46054</v>
      </c>
      <c r="O216" s="7" t="s">
        <v>39</v>
      </c>
      <c r="P216" s="7" t="s">
        <v>39</v>
      </c>
      <c r="Q216" s="6" t="s">
        <v>42</v>
      </c>
      <c r="R216" s="8" t="s">
        <v>957</v>
      </c>
      <c r="S216" t="str">
        <f>HYPERLINK("https://docs.wto.org/imrd/directdoc.asp?DDFDocuments/t/G/TBTN25/BDI683.docx", "https://docs.wto.org/imrd/directdoc.asp?DDFDocuments/t/G/TBTN25/BDI683.docx")</f>
        <v>https://docs.wto.org/imrd/directdoc.asp?DDFDocuments/t/G/TBTN25/BDI683.docx</v>
      </c>
      <c r="T216" t="str">
        <f>HYPERLINK("https://docs.wto.org/imrd/directdoc.asp?DDFDocuments/u/G/TBTN25/BDI683.docx", "https://docs.wto.org/imrd/directdoc.asp?DDFDocuments/u/G/TBTN25/BDI683.docx")</f>
        <v>https://docs.wto.org/imrd/directdoc.asp?DDFDocuments/u/G/TBTN25/BDI683.docx</v>
      </c>
      <c r="U216" t="str">
        <f>HYPERLINK("https://docs.wto.org/imrd/directdoc.asp?DDFDocuments/v/G/TBTN25/BDI683.docx", "https://docs.wto.org/imrd/directdoc.asp?DDFDocuments/v/G/TBTN25/BDI683.docx")</f>
        <v>https://docs.wto.org/imrd/directdoc.asp?DDFDocuments/v/G/TBTN25/BDI683.docx</v>
      </c>
      <c r="V216" t="s">
        <v>44</v>
      </c>
      <c r="W216" t="s">
        <v>45</v>
      </c>
      <c r="X216" t="s">
        <v>44</v>
      </c>
      <c r="Y216" t="s">
        <v>45</v>
      </c>
      <c r="Z216" t="s">
        <v>45</v>
      </c>
      <c r="AA216" t="s">
        <v>45</v>
      </c>
      <c r="AB216" t="s">
        <v>45</v>
      </c>
      <c r="AC216" s="2" t="s">
        <v>958</v>
      </c>
      <c r="AD216" t="s">
        <v>39</v>
      </c>
      <c r="AE216" t="s">
        <v>39</v>
      </c>
      <c r="AF216" t="s">
        <v>39</v>
      </c>
      <c r="AG216" t="s">
        <v>39</v>
      </c>
      <c r="AH216" t="s">
        <v>39</v>
      </c>
      <c r="AI216" s="2" t="s">
        <v>39</v>
      </c>
    </row>
    <row r="217" spans="1:35" ht="90" x14ac:dyDescent="0.25">
      <c r="A217" s="8" t="s">
        <v>940</v>
      </c>
      <c r="B217" s="6" t="s">
        <v>210</v>
      </c>
      <c r="C217" s="7">
        <v>45994</v>
      </c>
      <c r="D217" s="9" t="str">
        <f>HYPERLINK("https://www.epingalert.org/en/Search?viewData= G/TBT/N/BDI/687, G/TBT/N/KEN/1945, G/TBT/N/RWA/1310, G/TBT/N/TZA/1456, G/TBT/N/UGA/2277"," G/TBT/N/BDI/687, G/TBT/N/KEN/1945, G/TBT/N/RWA/1310, G/TBT/N/TZA/1456, G/TBT/N/UGA/2277")</f>
        <v xml:space="preserve"> G/TBT/N/BDI/687, G/TBT/N/KEN/1945, G/TBT/N/RWA/1310, G/TBT/N/TZA/1456, G/TBT/N/UGA/2277</v>
      </c>
      <c r="E217" s="8" t="s">
        <v>938</v>
      </c>
      <c r="F217" s="8" t="s">
        <v>939</v>
      </c>
      <c r="H217" s="8" t="s">
        <v>941</v>
      </c>
      <c r="I217" s="8" t="s">
        <v>896</v>
      </c>
      <c r="J217" s="8" t="s">
        <v>897</v>
      </c>
      <c r="K217" s="8" t="s">
        <v>39</v>
      </c>
      <c r="L217" s="8" t="s">
        <v>39</v>
      </c>
      <c r="M217" s="6"/>
      <c r="N217" s="7">
        <v>46054</v>
      </c>
      <c r="O217" s="7" t="s">
        <v>39</v>
      </c>
      <c r="P217" s="7" t="s">
        <v>39</v>
      </c>
      <c r="Q217" s="6" t="s">
        <v>42</v>
      </c>
      <c r="R217" s="8" t="s">
        <v>942</v>
      </c>
      <c r="S217" t="str">
        <f>HYPERLINK("https://docs.wto.org/imrd/directdoc.asp?DDFDocuments/t/G/TBTN25/BDI687.docx", "https://docs.wto.org/imrd/directdoc.asp?DDFDocuments/t/G/TBTN25/BDI687.docx")</f>
        <v>https://docs.wto.org/imrd/directdoc.asp?DDFDocuments/t/G/TBTN25/BDI687.docx</v>
      </c>
      <c r="T217" t="str">
        <f>HYPERLINK("https://docs.wto.org/imrd/directdoc.asp?DDFDocuments/u/G/TBTN25/BDI687.docx", "https://docs.wto.org/imrd/directdoc.asp?DDFDocuments/u/G/TBTN25/BDI687.docx")</f>
        <v>https://docs.wto.org/imrd/directdoc.asp?DDFDocuments/u/G/TBTN25/BDI687.docx</v>
      </c>
      <c r="U217" t="str">
        <f>HYPERLINK("https://docs.wto.org/imrd/directdoc.asp?DDFDocuments/v/G/TBTN25/BDI687.docx", "https://docs.wto.org/imrd/directdoc.asp?DDFDocuments/v/G/TBTN25/BDI687.docx")</f>
        <v>https://docs.wto.org/imrd/directdoc.asp?DDFDocuments/v/G/TBTN25/BDI687.docx</v>
      </c>
      <c r="V217" t="s">
        <v>44</v>
      </c>
      <c r="W217" t="s">
        <v>45</v>
      </c>
      <c r="X217" t="s">
        <v>44</v>
      </c>
      <c r="Y217" t="s">
        <v>45</v>
      </c>
      <c r="Z217" t="s">
        <v>45</v>
      </c>
      <c r="AA217" t="s">
        <v>45</v>
      </c>
      <c r="AB217" t="s">
        <v>45</v>
      </c>
      <c r="AC217" s="2" t="s">
        <v>943</v>
      </c>
      <c r="AD217" t="s">
        <v>39</v>
      </c>
      <c r="AE217" t="s">
        <v>39</v>
      </c>
      <c r="AF217" t="s">
        <v>39</v>
      </c>
      <c r="AG217" t="s">
        <v>39</v>
      </c>
      <c r="AH217" t="s">
        <v>39</v>
      </c>
      <c r="AI217" s="2" t="s">
        <v>39</v>
      </c>
    </row>
    <row r="218" spans="1:35" ht="105" x14ac:dyDescent="0.25">
      <c r="A218" s="8" t="s">
        <v>934</v>
      </c>
      <c r="B218" s="6" t="s">
        <v>606</v>
      </c>
      <c r="C218" s="7">
        <v>45994</v>
      </c>
      <c r="D218" s="9" t="str">
        <f>HYPERLINK("https://www.epingalert.org/en/Search?viewData= G/TBT/N/BDI/686, G/TBT/N/KEN/1944, G/TBT/N/RWA/1309, G/TBT/N/TZA/1455, G/TBT/N/UGA/2276"," G/TBT/N/BDI/686, G/TBT/N/KEN/1944, G/TBT/N/RWA/1309, G/TBT/N/TZA/1455, G/TBT/N/UGA/2276")</f>
        <v xml:space="preserve"> G/TBT/N/BDI/686, G/TBT/N/KEN/1944, G/TBT/N/RWA/1309, G/TBT/N/TZA/1455, G/TBT/N/UGA/2276</v>
      </c>
      <c r="E218" s="8" t="s">
        <v>932</v>
      </c>
      <c r="F218" s="8" t="s">
        <v>933</v>
      </c>
      <c r="H218" s="8" t="s">
        <v>935</v>
      </c>
      <c r="I218" s="8" t="s">
        <v>896</v>
      </c>
      <c r="J218" s="8" t="s">
        <v>198</v>
      </c>
      <c r="K218" s="8" t="s">
        <v>39</v>
      </c>
      <c r="L218" s="8" t="s">
        <v>39</v>
      </c>
      <c r="M218" s="6"/>
      <c r="N218" s="7">
        <v>46054</v>
      </c>
      <c r="O218" s="7" t="s">
        <v>39</v>
      </c>
      <c r="P218" s="7" t="s">
        <v>39</v>
      </c>
      <c r="Q218" s="6" t="s">
        <v>42</v>
      </c>
      <c r="R218" s="8" t="s">
        <v>936</v>
      </c>
      <c r="S218" t="str">
        <f>HYPERLINK("https://docs.wto.org/imrd/directdoc.asp?DDFDocuments/t/G/TBTN25/BDI686.docx", "https://docs.wto.org/imrd/directdoc.asp?DDFDocuments/t/G/TBTN25/BDI686.docx")</f>
        <v>https://docs.wto.org/imrd/directdoc.asp?DDFDocuments/t/G/TBTN25/BDI686.docx</v>
      </c>
      <c r="T218" t="str">
        <f>HYPERLINK("https://docs.wto.org/imrd/directdoc.asp?DDFDocuments/u/G/TBTN25/BDI686.docx", "https://docs.wto.org/imrd/directdoc.asp?DDFDocuments/u/G/TBTN25/BDI686.docx")</f>
        <v>https://docs.wto.org/imrd/directdoc.asp?DDFDocuments/u/G/TBTN25/BDI686.docx</v>
      </c>
      <c r="U218" t="str">
        <f>HYPERLINK("https://docs.wto.org/imrd/directdoc.asp?DDFDocuments/v/G/TBTN25/BDI686.docx", "https://docs.wto.org/imrd/directdoc.asp?DDFDocuments/v/G/TBTN25/BDI686.docx")</f>
        <v>https://docs.wto.org/imrd/directdoc.asp?DDFDocuments/v/G/TBTN25/BDI686.docx</v>
      </c>
      <c r="V218" t="s">
        <v>44</v>
      </c>
      <c r="W218" t="s">
        <v>45</v>
      </c>
      <c r="X218" t="s">
        <v>44</v>
      </c>
      <c r="Y218" t="s">
        <v>45</v>
      </c>
      <c r="Z218" t="s">
        <v>45</v>
      </c>
      <c r="AA218" t="s">
        <v>45</v>
      </c>
      <c r="AB218" t="s">
        <v>45</v>
      </c>
      <c r="AC218" s="2" t="s">
        <v>937</v>
      </c>
      <c r="AD218" t="s">
        <v>39</v>
      </c>
      <c r="AE218" t="s">
        <v>39</v>
      </c>
      <c r="AF218" t="s">
        <v>39</v>
      </c>
      <c r="AG218" t="s">
        <v>39</v>
      </c>
      <c r="AH218" t="s">
        <v>39</v>
      </c>
      <c r="AI218" s="2" t="s">
        <v>39</v>
      </c>
    </row>
    <row r="219" spans="1:35" ht="150" x14ac:dyDescent="0.25">
      <c r="A219" s="8" t="s">
        <v>915</v>
      </c>
      <c r="B219" s="6" t="s">
        <v>210</v>
      </c>
      <c r="C219" s="7">
        <v>45994</v>
      </c>
      <c r="D219" s="9" t="str">
        <f>HYPERLINK("https://www.epingalert.org/en/Search?viewData= G/TBT/N/BDI/685, G/TBT/N/KEN/1943, G/TBT/N/RWA/1308, G/TBT/N/TZA/1454, G/TBT/N/UGA/2275"," G/TBT/N/BDI/685, G/TBT/N/KEN/1943, G/TBT/N/RWA/1308, G/TBT/N/TZA/1454, G/TBT/N/UGA/2275")</f>
        <v xml:space="preserve"> G/TBT/N/BDI/685, G/TBT/N/KEN/1943, G/TBT/N/RWA/1308, G/TBT/N/TZA/1454, G/TBT/N/UGA/2275</v>
      </c>
      <c r="E219" s="8" t="s">
        <v>913</v>
      </c>
      <c r="F219" s="8" t="s">
        <v>914</v>
      </c>
      <c r="H219" s="8" t="s">
        <v>916</v>
      </c>
      <c r="I219" s="8" t="s">
        <v>896</v>
      </c>
      <c r="J219" s="8" t="s">
        <v>198</v>
      </c>
      <c r="K219" s="8" t="s">
        <v>39</v>
      </c>
      <c r="L219" s="8" t="s">
        <v>39</v>
      </c>
      <c r="M219" s="6"/>
      <c r="N219" s="7">
        <v>46054</v>
      </c>
      <c r="O219" s="7" t="s">
        <v>39</v>
      </c>
      <c r="P219" s="7" t="s">
        <v>39</v>
      </c>
      <c r="Q219" s="6" t="s">
        <v>42</v>
      </c>
      <c r="R219" s="8" t="s">
        <v>917</v>
      </c>
      <c r="S219" t="str">
        <f>HYPERLINK("https://docs.wto.org/imrd/directdoc.asp?DDFDocuments/t/G/TBTN25/BDI685.docx", "https://docs.wto.org/imrd/directdoc.asp?DDFDocuments/t/G/TBTN25/BDI685.docx")</f>
        <v>https://docs.wto.org/imrd/directdoc.asp?DDFDocuments/t/G/TBTN25/BDI685.docx</v>
      </c>
      <c r="T219" t="str">
        <f>HYPERLINK("https://docs.wto.org/imrd/directdoc.asp?DDFDocuments/u/G/TBTN25/BDI685.docx", "https://docs.wto.org/imrd/directdoc.asp?DDFDocuments/u/G/TBTN25/BDI685.docx")</f>
        <v>https://docs.wto.org/imrd/directdoc.asp?DDFDocuments/u/G/TBTN25/BDI685.docx</v>
      </c>
      <c r="U219" t="str">
        <f>HYPERLINK("https://docs.wto.org/imrd/directdoc.asp?DDFDocuments/v/G/TBTN25/BDI685.docx", "https://docs.wto.org/imrd/directdoc.asp?DDFDocuments/v/G/TBTN25/BDI685.docx")</f>
        <v>https://docs.wto.org/imrd/directdoc.asp?DDFDocuments/v/G/TBTN25/BDI685.docx</v>
      </c>
      <c r="V219" t="s">
        <v>44</v>
      </c>
      <c r="W219" t="s">
        <v>45</v>
      </c>
      <c r="X219" t="s">
        <v>44</v>
      </c>
      <c r="Y219" t="s">
        <v>45</v>
      </c>
      <c r="Z219" t="s">
        <v>45</v>
      </c>
      <c r="AA219" t="s">
        <v>45</v>
      </c>
      <c r="AB219" t="s">
        <v>45</v>
      </c>
      <c r="AC219" s="2" t="s">
        <v>918</v>
      </c>
      <c r="AD219" t="s">
        <v>39</v>
      </c>
      <c r="AE219" t="s">
        <v>39</v>
      </c>
      <c r="AF219" t="s">
        <v>39</v>
      </c>
      <c r="AG219" t="s">
        <v>39</v>
      </c>
      <c r="AH219" t="s">
        <v>39</v>
      </c>
      <c r="AI219" s="2" t="s">
        <v>39</v>
      </c>
    </row>
    <row r="220" spans="1:35" ht="60" x14ac:dyDescent="0.25">
      <c r="A220" s="8" t="s">
        <v>955</v>
      </c>
      <c r="B220" s="6" t="s">
        <v>460</v>
      </c>
      <c r="C220" s="7">
        <v>45994</v>
      </c>
      <c r="D220" s="9" t="str">
        <f>HYPERLINK("https://www.epingalert.org/en/Search?viewData= G/TBT/N/BDI/683, G/TBT/N/KEN/1941, G/TBT/N/RWA/1306, G/TBT/N/TZA/1452, G/TBT/N/UGA/2273"," G/TBT/N/BDI/683, G/TBT/N/KEN/1941, G/TBT/N/RWA/1306, G/TBT/N/TZA/1452, G/TBT/N/UGA/2273")</f>
        <v xml:space="preserve"> G/TBT/N/BDI/683, G/TBT/N/KEN/1941, G/TBT/N/RWA/1306, G/TBT/N/TZA/1452, G/TBT/N/UGA/2273</v>
      </c>
      <c r="E220" s="8" t="s">
        <v>953</v>
      </c>
      <c r="F220" s="8" t="s">
        <v>954</v>
      </c>
      <c r="H220" s="8" t="s">
        <v>956</v>
      </c>
      <c r="I220" s="8" t="s">
        <v>896</v>
      </c>
      <c r="J220" s="8" t="s">
        <v>897</v>
      </c>
      <c r="K220" s="8" t="s">
        <v>39</v>
      </c>
      <c r="L220" s="8" t="s">
        <v>39</v>
      </c>
      <c r="M220" s="6"/>
      <c r="N220" s="7">
        <v>46054</v>
      </c>
      <c r="O220" s="7" t="s">
        <v>39</v>
      </c>
      <c r="P220" s="7" t="s">
        <v>39</v>
      </c>
      <c r="Q220" s="6" t="s">
        <v>42</v>
      </c>
      <c r="R220" s="8" t="s">
        <v>957</v>
      </c>
      <c r="S220" t="str">
        <f>HYPERLINK("https://docs.wto.org/imrd/directdoc.asp?DDFDocuments/t/G/TBTN25/BDI683.docx", "https://docs.wto.org/imrd/directdoc.asp?DDFDocuments/t/G/TBTN25/BDI683.docx")</f>
        <v>https://docs.wto.org/imrd/directdoc.asp?DDFDocuments/t/G/TBTN25/BDI683.docx</v>
      </c>
      <c r="T220" t="str">
        <f>HYPERLINK("https://docs.wto.org/imrd/directdoc.asp?DDFDocuments/u/G/TBTN25/BDI683.docx", "https://docs.wto.org/imrd/directdoc.asp?DDFDocuments/u/G/TBTN25/BDI683.docx")</f>
        <v>https://docs.wto.org/imrd/directdoc.asp?DDFDocuments/u/G/TBTN25/BDI683.docx</v>
      </c>
      <c r="U220" t="str">
        <f>HYPERLINK("https://docs.wto.org/imrd/directdoc.asp?DDFDocuments/v/G/TBTN25/BDI683.docx", "https://docs.wto.org/imrd/directdoc.asp?DDFDocuments/v/G/TBTN25/BDI683.docx")</f>
        <v>https://docs.wto.org/imrd/directdoc.asp?DDFDocuments/v/G/TBTN25/BDI683.docx</v>
      </c>
      <c r="V220" t="s">
        <v>44</v>
      </c>
      <c r="W220" t="s">
        <v>45</v>
      </c>
      <c r="X220" t="s">
        <v>44</v>
      </c>
      <c r="Y220" t="s">
        <v>45</v>
      </c>
      <c r="Z220" t="s">
        <v>45</v>
      </c>
      <c r="AA220" t="s">
        <v>45</v>
      </c>
      <c r="AB220" t="s">
        <v>45</v>
      </c>
      <c r="AC220" s="2" t="s">
        <v>958</v>
      </c>
      <c r="AD220" t="s">
        <v>39</v>
      </c>
      <c r="AE220" t="s">
        <v>39</v>
      </c>
      <c r="AF220" t="s">
        <v>39</v>
      </c>
      <c r="AG220" t="s">
        <v>39</v>
      </c>
      <c r="AH220" t="s">
        <v>39</v>
      </c>
      <c r="AI220" s="2" t="s">
        <v>39</v>
      </c>
    </row>
    <row r="221" spans="1:35" ht="300" x14ac:dyDescent="0.25">
      <c r="A221" s="8" t="s">
        <v>971</v>
      </c>
      <c r="B221" s="6" t="s">
        <v>359</v>
      </c>
      <c r="C221" s="7">
        <v>45994</v>
      </c>
      <c r="D221" s="9" t="str">
        <f>HYPERLINK("https://www.epingalert.org/en/Search?viewData= G/TBT/N/CHL/765"," G/TBT/N/CHL/765")</f>
        <v xml:space="preserve"> G/TBT/N/CHL/765</v>
      </c>
      <c r="E221" s="8" t="s">
        <v>969</v>
      </c>
      <c r="F221" s="8" t="s">
        <v>970</v>
      </c>
      <c r="H221" s="8" t="s">
        <v>39</v>
      </c>
      <c r="I221" s="8" t="s">
        <v>39</v>
      </c>
      <c r="J221" s="8" t="s">
        <v>383</v>
      </c>
      <c r="K221" s="8" t="s">
        <v>39</v>
      </c>
      <c r="L221" s="8" t="s">
        <v>39</v>
      </c>
      <c r="M221" s="6"/>
      <c r="N221" s="7">
        <v>46054</v>
      </c>
      <c r="O221" s="7" t="s">
        <v>39</v>
      </c>
      <c r="P221" s="7" t="s">
        <v>39</v>
      </c>
      <c r="Q221" s="6" t="s">
        <v>42</v>
      </c>
      <c r="R221" s="6"/>
      <c r="S221" t="str">
        <f>HYPERLINK("https://docs.wto.org/imrd/directdoc.asp?DDFDocuments/t/G/TBTN25/CHL765.docx", "https://docs.wto.org/imrd/directdoc.asp?DDFDocuments/t/G/TBTN25/CHL765.docx")</f>
        <v>https://docs.wto.org/imrd/directdoc.asp?DDFDocuments/t/G/TBTN25/CHL765.docx</v>
      </c>
      <c r="T221" t="str">
        <f>HYPERLINK("https://docs.wto.org/imrd/directdoc.asp?DDFDocuments/u/G/TBTN25/CHL765.docx", "https://docs.wto.org/imrd/directdoc.asp?DDFDocuments/u/G/TBTN25/CHL765.docx")</f>
        <v>https://docs.wto.org/imrd/directdoc.asp?DDFDocuments/u/G/TBTN25/CHL765.docx</v>
      </c>
      <c r="U221" t="str">
        <f>HYPERLINK("https://docs.wto.org/imrd/directdoc.asp?DDFDocuments/v/G/TBTN25/CHL765.docx", "https://docs.wto.org/imrd/directdoc.asp?DDFDocuments/v/G/TBTN25/CHL765.docx")</f>
        <v>https://docs.wto.org/imrd/directdoc.asp?DDFDocuments/v/G/TBTN25/CHL765.docx</v>
      </c>
      <c r="V221" t="s">
        <v>44</v>
      </c>
      <c r="W221" t="s">
        <v>45</v>
      </c>
      <c r="X221" t="s">
        <v>45</v>
      </c>
      <c r="Y221" t="s">
        <v>45</v>
      </c>
      <c r="Z221" t="s">
        <v>45</v>
      </c>
      <c r="AA221" t="s">
        <v>45</v>
      </c>
      <c r="AB221" t="s">
        <v>45</v>
      </c>
      <c r="AC221" s="2" t="s">
        <v>972</v>
      </c>
      <c r="AD221" t="s">
        <v>39</v>
      </c>
      <c r="AE221" t="s">
        <v>39</v>
      </c>
      <c r="AF221" t="s">
        <v>39</v>
      </c>
      <c r="AG221" t="s">
        <v>39</v>
      </c>
      <c r="AH221" t="s">
        <v>39</v>
      </c>
      <c r="AI221" s="2" t="s">
        <v>39</v>
      </c>
    </row>
    <row r="222" spans="1:35" ht="120" x14ac:dyDescent="0.25">
      <c r="A222" s="8" t="s">
        <v>894</v>
      </c>
      <c r="B222" s="6" t="s">
        <v>417</v>
      </c>
      <c r="C222" s="7">
        <v>45994</v>
      </c>
      <c r="D222" s="9" t="str">
        <f>HYPERLINK("https://www.epingalert.org/en/Search?viewData= G/TBT/N/BDI/684, G/TBT/N/KEN/1942, G/TBT/N/RWA/1307, G/TBT/N/TZA/1453, G/TBT/N/UGA/2274"," G/TBT/N/BDI/684, G/TBT/N/KEN/1942, G/TBT/N/RWA/1307, G/TBT/N/TZA/1453, G/TBT/N/UGA/2274")</f>
        <v xml:space="preserve"> G/TBT/N/BDI/684, G/TBT/N/KEN/1942, G/TBT/N/RWA/1307, G/TBT/N/TZA/1453, G/TBT/N/UGA/2274</v>
      </c>
      <c r="E222" s="8" t="s">
        <v>892</v>
      </c>
      <c r="F222" s="8" t="s">
        <v>893</v>
      </c>
      <c r="H222" s="8" t="s">
        <v>895</v>
      </c>
      <c r="I222" s="8" t="s">
        <v>896</v>
      </c>
      <c r="J222" s="8" t="s">
        <v>897</v>
      </c>
      <c r="K222" s="8" t="s">
        <v>39</v>
      </c>
      <c r="L222" s="8" t="s">
        <v>39</v>
      </c>
      <c r="M222" s="6"/>
      <c r="N222" s="7">
        <v>46054</v>
      </c>
      <c r="O222" s="7" t="s">
        <v>39</v>
      </c>
      <c r="P222" s="7" t="s">
        <v>39</v>
      </c>
      <c r="Q222" s="6" t="s">
        <v>42</v>
      </c>
      <c r="R222" s="8" t="s">
        <v>898</v>
      </c>
      <c r="S222" t="str">
        <f>HYPERLINK("https://docs.wto.org/imrd/directdoc.asp?DDFDocuments/t/G/TBTN25/BDI684.docx", "https://docs.wto.org/imrd/directdoc.asp?DDFDocuments/t/G/TBTN25/BDI684.docx")</f>
        <v>https://docs.wto.org/imrd/directdoc.asp?DDFDocuments/t/G/TBTN25/BDI684.docx</v>
      </c>
      <c r="T222" t="str">
        <f>HYPERLINK("https://docs.wto.org/imrd/directdoc.asp?DDFDocuments/u/G/TBTN25/BDI684.docx", "https://docs.wto.org/imrd/directdoc.asp?DDFDocuments/u/G/TBTN25/BDI684.docx")</f>
        <v>https://docs.wto.org/imrd/directdoc.asp?DDFDocuments/u/G/TBTN25/BDI684.docx</v>
      </c>
      <c r="U222" t="str">
        <f>HYPERLINK("https://docs.wto.org/imrd/directdoc.asp?DDFDocuments/v/G/TBTN25/BDI684.docx", "https://docs.wto.org/imrd/directdoc.asp?DDFDocuments/v/G/TBTN25/BDI684.docx")</f>
        <v>https://docs.wto.org/imrd/directdoc.asp?DDFDocuments/v/G/TBTN25/BDI684.docx</v>
      </c>
      <c r="V222" t="s">
        <v>44</v>
      </c>
      <c r="W222" t="s">
        <v>45</v>
      </c>
      <c r="X222" t="s">
        <v>44</v>
      </c>
      <c r="Y222" t="s">
        <v>45</v>
      </c>
      <c r="Z222" t="s">
        <v>45</v>
      </c>
      <c r="AA222" t="s">
        <v>45</v>
      </c>
      <c r="AB222" t="s">
        <v>45</v>
      </c>
      <c r="AC222" s="2" t="s">
        <v>899</v>
      </c>
      <c r="AD222" t="s">
        <v>39</v>
      </c>
      <c r="AE222" t="s">
        <v>39</v>
      </c>
      <c r="AF222" t="s">
        <v>39</v>
      </c>
      <c r="AG222" t="s">
        <v>39</v>
      </c>
      <c r="AH222" t="s">
        <v>39</v>
      </c>
      <c r="AI222" s="2" t="s">
        <v>39</v>
      </c>
    </row>
    <row r="223" spans="1:35" ht="60" x14ac:dyDescent="0.25">
      <c r="A223" s="8" t="s">
        <v>955</v>
      </c>
      <c r="B223" s="6" t="s">
        <v>627</v>
      </c>
      <c r="C223" s="7">
        <v>45994</v>
      </c>
      <c r="D223" s="9" t="str">
        <f>HYPERLINK("https://www.epingalert.org/en/Search?viewData= G/TBT/N/BDI/683, G/TBT/N/KEN/1941, G/TBT/N/RWA/1306, G/TBT/N/TZA/1452, G/TBT/N/UGA/2273"," G/TBT/N/BDI/683, G/TBT/N/KEN/1941, G/TBT/N/RWA/1306, G/TBT/N/TZA/1452, G/TBT/N/UGA/2273")</f>
        <v xml:space="preserve"> G/TBT/N/BDI/683, G/TBT/N/KEN/1941, G/TBT/N/RWA/1306, G/TBT/N/TZA/1452, G/TBT/N/UGA/2273</v>
      </c>
      <c r="E223" s="8" t="s">
        <v>953</v>
      </c>
      <c r="F223" s="8" t="s">
        <v>954</v>
      </c>
      <c r="H223" s="8" t="s">
        <v>956</v>
      </c>
      <c r="I223" s="8" t="s">
        <v>896</v>
      </c>
      <c r="J223" s="8" t="s">
        <v>897</v>
      </c>
      <c r="K223" s="8" t="s">
        <v>39</v>
      </c>
      <c r="L223" s="8" t="s">
        <v>39</v>
      </c>
      <c r="M223" s="6"/>
      <c r="N223" s="7">
        <v>46054</v>
      </c>
      <c r="O223" s="7" t="s">
        <v>39</v>
      </c>
      <c r="P223" s="7" t="s">
        <v>39</v>
      </c>
      <c r="Q223" s="6" t="s">
        <v>42</v>
      </c>
      <c r="R223" s="8" t="s">
        <v>957</v>
      </c>
      <c r="S223" t="str">
        <f>HYPERLINK("https://docs.wto.org/imrd/directdoc.asp?DDFDocuments/t/G/TBTN25/BDI683.docx", "https://docs.wto.org/imrd/directdoc.asp?DDFDocuments/t/G/TBTN25/BDI683.docx")</f>
        <v>https://docs.wto.org/imrd/directdoc.asp?DDFDocuments/t/G/TBTN25/BDI683.docx</v>
      </c>
      <c r="T223" t="str">
        <f>HYPERLINK("https://docs.wto.org/imrd/directdoc.asp?DDFDocuments/u/G/TBTN25/BDI683.docx", "https://docs.wto.org/imrd/directdoc.asp?DDFDocuments/u/G/TBTN25/BDI683.docx")</f>
        <v>https://docs.wto.org/imrd/directdoc.asp?DDFDocuments/u/G/TBTN25/BDI683.docx</v>
      </c>
      <c r="U223" t="str">
        <f>HYPERLINK("https://docs.wto.org/imrd/directdoc.asp?DDFDocuments/v/G/TBTN25/BDI683.docx", "https://docs.wto.org/imrd/directdoc.asp?DDFDocuments/v/G/TBTN25/BDI683.docx")</f>
        <v>https://docs.wto.org/imrd/directdoc.asp?DDFDocuments/v/G/TBTN25/BDI683.docx</v>
      </c>
      <c r="V223" t="s">
        <v>44</v>
      </c>
      <c r="W223" t="s">
        <v>45</v>
      </c>
      <c r="X223" t="s">
        <v>44</v>
      </c>
      <c r="Y223" t="s">
        <v>45</v>
      </c>
      <c r="Z223" t="s">
        <v>45</v>
      </c>
      <c r="AA223" t="s">
        <v>45</v>
      </c>
      <c r="AB223" t="s">
        <v>45</v>
      </c>
      <c r="AC223" s="2" t="s">
        <v>958</v>
      </c>
      <c r="AD223" t="s">
        <v>39</v>
      </c>
      <c r="AE223" t="s">
        <v>39</v>
      </c>
      <c r="AF223" t="s">
        <v>39</v>
      </c>
      <c r="AG223" t="s">
        <v>39</v>
      </c>
      <c r="AH223" t="s">
        <v>39</v>
      </c>
      <c r="AI223" s="2" t="s">
        <v>39</v>
      </c>
    </row>
    <row r="224" spans="1:35" ht="90" x14ac:dyDescent="0.25">
      <c r="A224" s="8" t="s">
        <v>940</v>
      </c>
      <c r="B224" s="6" t="s">
        <v>417</v>
      </c>
      <c r="C224" s="7">
        <v>45994</v>
      </c>
      <c r="D224" s="9" t="str">
        <f>HYPERLINK("https://www.epingalert.org/en/Search?viewData= G/TBT/N/BDI/687, G/TBT/N/KEN/1945, G/TBT/N/RWA/1310, G/TBT/N/TZA/1456, G/TBT/N/UGA/2277"," G/TBT/N/BDI/687, G/TBT/N/KEN/1945, G/TBT/N/RWA/1310, G/TBT/N/TZA/1456, G/TBT/N/UGA/2277")</f>
        <v xml:space="preserve"> G/TBT/N/BDI/687, G/TBT/N/KEN/1945, G/TBT/N/RWA/1310, G/TBT/N/TZA/1456, G/TBT/N/UGA/2277</v>
      </c>
      <c r="E224" s="8" t="s">
        <v>938</v>
      </c>
      <c r="F224" s="8" t="s">
        <v>939</v>
      </c>
      <c r="H224" s="8" t="s">
        <v>941</v>
      </c>
      <c r="I224" s="8" t="s">
        <v>896</v>
      </c>
      <c r="J224" s="8" t="s">
        <v>897</v>
      </c>
      <c r="K224" s="8" t="s">
        <v>39</v>
      </c>
      <c r="L224" s="8" t="s">
        <v>39</v>
      </c>
      <c r="M224" s="6"/>
      <c r="N224" s="7">
        <v>46054</v>
      </c>
      <c r="O224" s="7" t="s">
        <v>39</v>
      </c>
      <c r="P224" s="7" t="s">
        <v>39</v>
      </c>
      <c r="Q224" s="6" t="s">
        <v>42</v>
      </c>
      <c r="R224" s="8" t="s">
        <v>942</v>
      </c>
      <c r="S224" t="str">
        <f>HYPERLINK("https://docs.wto.org/imrd/directdoc.asp?DDFDocuments/t/G/TBTN25/BDI687.docx", "https://docs.wto.org/imrd/directdoc.asp?DDFDocuments/t/G/TBTN25/BDI687.docx")</f>
        <v>https://docs.wto.org/imrd/directdoc.asp?DDFDocuments/t/G/TBTN25/BDI687.docx</v>
      </c>
      <c r="T224" t="str">
        <f>HYPERLINK("https://docs.wto.org/imrd/directdoc.asp?DDFDocuments/u/G/TBTN25/BDI687.docx", "https://docs.wto.org/imrd/directdoc.asp?DDFDocuments/u/G/TBTN25/BDI687.docx")</f>
        <v>https://docs.wto.org/imrd/directdoc.asp?DDFDocuments/u/G/TBTN25/BDI687.docx</v>
      </c>
      <c r="U224" t="str">
        <f>HYPERLINK("https://docs.wto.org/imrd/directdoc.asp?DDFDocuments/v/G/TBTN25/BDI687.docx", "https://docs.wto.org/imrd/directdoc.asp?DDFDocuments/v/G/TBTN25/BDI687.docx")</f>
        <v>https://docs.wto.org/imrd/directdoc.asp?DDFDocuments/v/G/TBTN25/BDI687.docx</v>
      </c>
      <c r="V224" t="s">
        <v>44</v>
      </c>
      <c r="W224" t="s">
        <v>45</v>
      </c>
      <c r="X224" t="s">
        <v>44</v>
      </c>
      <c r="Y224" t="s">
        <v>45</v>
      </c>
      <c r="Z224" t="s">
        <v>45</v>
      </c>
      <c r="AA224" t="s">
        <v>45</v>
      </c>
      <c r="AB224" t="s">
        <v>45</v>
      </c>
      <c r="AC224" s="2" t="s">
        <v>943</v>
      </c>
      <c r="AD224" t="s">
        <v>39</v>
      </c>
      <c r="AE224" t="s">
        <v>39</v>
      </c>
      <c r="AF224" t="s">
        <v>39</v>
      </c>
      <c r="AG224" t="s">
        <v>39</v>
      </c>
      <c r="AH224" t="s">
        <v>39</v>
      </c>
      <c r="AI224" s="2" t="s">
        <v>39</v>
      </c>
    </row>
    <row r="225" spans="1:35" ht="150" x14ac:dyDescent="0.25">
      <c r="A225" s="8" t="s">
        <v>915</v>
      </c>
      <c r="B225" s="6" t="s">
        <v>627</v>
      </c>
      <c r="C225" s="7">
        <v>45994</v>
      </c>
      <c r="D225" s="9" t="str">
        <f>HYPERLINK("https://www.epingalert.org/en/Search?viewData= G/TBT/N/BDI/685, G/TBT/N/KEN/1943, G/TBT/N/RWA/1308, G/TBT/N/TZA/1454, G/TBT/N/UGA/2275"," G/TBT/N/BDI/685, G/TBT/N/KEN/1943, G/TBT/N/RWA/1308, G/TBT/N/TZA/1454, G/TBT/N/UGA/2275")</f>
        <v xml:space="preserve"> G/TBT/N/BDI/685, G/TBT/N/KEN/1943, G/TBT/N/RWA/1308, G/TBT/N/TZA/1454, G/TBT/N/UGA/2275</v>
      </c>
      <c r="E225" s="8" t="s">
        <v>913</v>
      </c>
      <c r="F225" s="8" t="s">
        <v>914</v>
      </c>
      <c r="H225" s="8" t="s">
        <v>916</v>
      </c>
      <c r="I225" s="8" t="s">
        <v>896</v>
      </c>
      <c r="J225" s="8" t="s">
        <v>198</v>
      </c>
      <c r="K225" s="8" t="s">
        <v>39</v>
      </c>
      <c r="L225" s="8" t="s">
        <v>39</v>
      </c>
      <c r="M225" s="6"/>
      <c r="N225" s="7">
        <v>46054</v>
      </c>
      <c r="O225" s="7" t="s">
        <v>39</v>
      </c>
      <c r="P225" s="7" t="s">
        <v>39</v>
      </c>
      <c r="Q225" s="6" t="s">
        <v>42</v>
      </c>
      <c r="R225" s="8" t="s">
        <v>917</v>
      </c>
      <c r="S225" t="str">
        <f>HYPERLINK("https://docs.wto.org/imrd/directdoc.asp?DDFDocuments/t/G/TBTN25/BDI685.docx", "https://docs.wto.org/imrd/directdoc.asp?DDFDocuments/t/G/TBTN25/BDI685.docx")</f>
        <v>https://docs.wto.org/imrd/directdoc.asp?DDFDocuments/t/G/TBTN25/BDI685.docx</v>
      </c>
      <c r="T225" t="str">
        <f>HYPERLINK("https://docs.wto.org/imrd/directdoc.asp?DDFDocuments/u/G/TBTN25/BDI685.docx", "https://docs.wto.org/imrd/directdoc.asp?DDFDocuments/u/G/TBTN25/BDI685.docx")</f>
        <v>https://docs.wto.org/imrd/directdoc.asp?DDFDocuments/u/G/TBTN25/BDI685.docx</v>
      </c>
      <c r="U225" t="str">
        <f>HYPERLINK("https://docs.wto.org/imrd/directdoc.asp?DDFDocuments/v/G/TBTN25/BDI685.docx", "https://docs.wto.org/imrd/directdoc.asp?DDFDocuments/v/G/TBTN25/BDI685.docx")</f>
        <v>https://docs.wto.org/imrd/directdoc.asp?DDFDocuments/v/G/TBTN25/BDI685.docx</v>
      </c>
      <c r="V225" t="s">
        <v>44</v>
      </c>
      <c r="W225" t="s">
        <v>45</v>
      </c>
      <c r="X225" t="s">
        <v>44</v>
      </c>
      <c r="Y225" t="s">
        <v>45</v>
      </c>
      <c r="Z225" t="s">
        <v>45</v>
      </c>
      <c r="AA225" t="s">
        <v>45</v>
      </c>
      <c r="AB225" t="s">
        <v>45</v>
      </c>
      <c r="AC225" s="2" t="s">
        <v>918</v>
      </c>
      <c r="AD225" t="s">
        <v>39</v>
      </c>
      <c r="AE225" t="s">
        <v>39</v>
      </c>
      <c r="AF225" t="s">
        <v>39</v>
      </c>
      <c r="AG225" t="s">
        <v>39</v>
      </c>
      <c r="AH225" t="s">
        <v>39</v>
      </c>
      <c r="AI225" s="2" t="s">
        <v>39</v>
      </c>
    </row>
    <row r="226" spans="1:35" ht="135" x14ac:dyDescent="0.25">
      <c r="A226" s="8" t="s">
        <v>902</v>
      </c>
      <c r="B226" s="6" t="s">
        <v>417</v>
      </c>
      <c r="C226" s="7">
        <v>45994</v>
      </c>
      <c r="D226" s="9" t="str">
        <f>HYPERLINK("https://www.epingalert.org/en/Search?viewData= G/TBT/N/BDI/689, G/TBT/N/KEN/1947, G/TBT/N/RWA/1312, G/TBT/N/TZA/1458, G/TBT/N/UGA/2279"," G/TBT/N/BDI/689, G/TBT/N/KEN/1947, G/TBT/N/RWA/1312, G/TBT/N/TZA/1458, G/TBT/N/UGA/2279")</f>
        <v xml:space="preserve"> G/TBT/N/BDI/689, G/TBT/N/KEN/1947, G/TBT/N/RWA/1312, G/TBT/N/TZA/1458, G/TBT/N/UGA/2279</v>
      </c>
      <c r="E226" s="8" t="s">
        <v>900</v>
      </c>
      <c r="F226" s="8" t="s">
        <v>901</v>
      </c>
      <c r="H226" s="8" t="s">
        <v>903</v>
      </c>
      <c r="I226" s="8" t="s">
        <v>904</v>
      </c>
      <c r="J226" s="8" t="s">
        <v>897</v>
      </c>
      <c r="K226" s="8" t="s">
        <v>39</v>
      </c>
      <c r="L226" s="8" t="s">
        <v>39</v>
      </c>
      <c r="M226" s="6"/>
      <c r="N226" s="7">
        <v>46054</v>
      </c>
      <c r="O226" s="7" t="s">
        <v>39</v>
      </c>
      <c r="P226" s="7" t="s">
        <v>39</v>
      </c>
      <c r="Q226" s="6" t="s">
        <v>42</v>
      </c>
      <c r="R226" s="8" t="s">
        <v>905</v>
      </c>
      <c r="S226" t="str">
        <f>HYPERLINK("https://docs.wto.org/imrd/directdoc.asp?DDFDocuments/t/G/TBTN25/BDI689.docx", "https://docs.wto.org/imrd/directdoc.asp?DDFDocuments/t/G/TBTN25/BDI689.docx")</f>
        <v>https://docs.wto.org/imrd/directdoc.asp?DDFDocuments/t/G/TBTN25/BDI689.docx</v>
      </c>
      <c r="T226" t="str">
        <f>HYPERLINK("https://docs.wto.org/imrd/directdoc.asp?DDFDocuments/u/G/TBTN25/BDI689.docx", "https://docs.wto.org/imrd/directdoc.asp?DDFDocuments/u/G/TBTN25/BDI689.docx")</f>
        <v>https://docs.wto.org/imrd/directdoc.asp?DDFDocuments/u/G/TBTN25/BDI689.docx</v>
      </c>
      <c r="U226" t="str">
        <f>HYPERLINK("https://docs.wto.org/imrd/directdoc.asp?DDFDocuments/v/G/TBTN25/BDI689.docx", "https://docs.wto.org/imrd/directdoc.asp?DDFDocuments/v/G/TBTN25/BDI689.docx")</f>
        <v>https://docs.wto.org/imrd/directdoc.asp?DDFDocuments/v/G/TBTN25/BDI689.docx</v>
      </c>
      <c r="V226" t="s">
        <v>44</v>
      </c>
      <c r="W226" t="s">
        <v>45</v>
      </c>
      <c r="X226" t="s">
        <v>44</v>
      </c>
      <c r="Y226" t="s">
        <v>45</v>
      </c>
      <c r="Z226" t="s">
        <v>45</v>
      </c>
      <c r="AA226" t="s">
        <v>45</v>
      </c>
      <c r="AB226" t="s">
        <v>45</v>
      </c>
      <c r="AC226" s="2" t="s">
        <v>906</v>
      </c>
      <c r="AD226" t="s">
        <v>39</v>
      </c>
      <c r="AE226" t="s">
        <v>39</v>
      </c>
      <c r="AF226" t="s">
        <v>39</v>
      </c>
      <c r="AG226" t="s">
        <v>39</v>
      </c>
      <c r="AH226" t="s">
        <v>39</v>
      </c>
      <c r="AI226" s="2" t="s">
        <v>39</v>
      </c>
    </row>
    <row r="227" spans="1:35" ht="120" x14ac:dyDescent="0.25">
      <c r="A227" s="8" t="s">
        <v>909</v>
      </c>
      <c r="B227" s="6" t="s">
        <v>460</v>
      </c>
      <c r="C227" s="7">
        <v>45994</v>
      </c>
      <c r="D227" s="9" t="str">
        <f>HYPERLINK("https://www.epingalert.org/en/Search?viewData= G/TBT/N/BDI/688, G/TBT/N/KEN/1946, G/TBT/N/RWA/1311, G/TBT/N/TZA/1457, G/TBT/N/UGA/2278"," G/TBT/N/BDI/688, G/TBT/N/KEN/1946, G/TBT/N/RWA/1311, G/TBT/N/TZA/1457, G/TBT/N/UGA/2278")</f>
        <v xml:space="preserve"> G/TBT/N/BDI/688, G/TBT/N/KEN/1946, G/TBT/N/RWA/1311, G/TBT/N/TZA/1457, G/TBT/N/UGA/2278</v>
      </c>
      <c r="E227" s="8" t="s">
        <v>907</v>
      </c>
      <c r="F227" s="8" t="s">
        <v>908</v>
      </c>
      <c r="H227" s="8" t="s">
        <v>910</v>
      </c>
      <c r="I227" s="8" t="s">
        <v>896</v>
      </c>
      <c r="J227" s="8" t="s">
        <v>897</v>
      </c>
      <c r="K227" s="8" t="s">
        <v>39</v>
      </c>
      <c r="L227" s="8" t="s">
        <v>39</v>
      </c>
      <c r="M227" s="6"/>
      <c r="N227" s="7">
        <v>46054</v>
      </c>
      <c r="O227" s="7" t="s">
        <v>39</v>
      </c>
      <c r="P227" s="7" t="s">
        <v>39</v>
      </c>
      <c r="Q227" s="6" t="s">
        <v>42</v>
      </c>
      <c r="R227" s="8" t="s">
        <v>911</v>
      </c>
      <c r="S227" t="str">
        <f>HYPERLINK("https://docs.wto.org/imrd/directdoc.asp?DDFDocuments/t/G/TBTN25/BDI688.docx", "https://docs.wto.org/imrd/directdoc.asp?DDFDocuments/t/G/TBTN25/BDI688.docx")</f>
        <v>https://docs.wto.org/imrd/directdoc.asp?DDFDocuments/t/G/TBTN25/BDI688.docx</v>
      </c>
      <c r="T227" t="str">
        <f>HYPERLINK("https://docs.wto.org/imrd/directdoc.asp?DDFDocuments/u/G/TBTN25/BDI688.docx", "https://docs.wto.org/imrd/directdoc.asp?DDFDocuments/u/G/TBTN25/BDI688.docx")</f>
        <v>https://docs.wto.org/imrd/directdoc.asp?DDFDocuments/u/G/TBTN25/BDI688.docx</v>
      </c>
      <c r="U227" t="str">
        <f>HYPERLINK("https://docs.wto.org/imrd/directdoc.asp?DDFDocuments/v/G/TBTN25/BDI688.docx", "https://docs.wto.org/imrd/directdoc.asp?DDFDocuments/v/G/TBTN25/BDI688.docx")</f>
        <v>https://docs.wto.org/imrd/directdoc.asp?DDFDocuments/v/G/TBTN25/BDI688.docx</v>
      </c>
      <c r="V227" t="s">
        <v>44</v>
      </c>
      <c r="W227" t="s">
        <v>45</v>
      </c>
      <c r="X227" t="s">
        <v>44</v>
      </c>
      <c r="Y227" t="s">
        <v>45</v>
      </c>
      <c r="Z227" t="s">
        <v>45</v>
      </c>
      <c r="AA227" t="s">
        <v>45</v>
      </c>
      <c r="AB227" t="s">
        <v>45</v>
      </c>
      <c r="AC227" s="2" t="s">
        <v>912</v>
      </c>
      <c r="AD227" t="s">
        <v>39</v>
      </c>
      <c r="AE227" t="s">
        <v>39</v>
      </c>
      <c r="AF227" t="s">
        <v>39</v>
      </c>
      <c r="AG227" t="s">
        <v>39</v>
      </c>
      <c r="AH227" t="s">
        <v>39</v>
      </c>
      <c r="AI227" s="2" t="s">
        <v>39</v>
      </c>
    </row>
    <row r="228" spans="1:35" ht="270" x14ac:dyDescent="0.25">
      <c r="A228" s="8" t="s">
        <v>975</v>
      </c>
      <c r="B228" s="6" t="s">
        <v>417</v>
      </c>
      <c r="C228" s="7">
        <v>45994</v>
      </c>
      <c r="D228" s="9" t="str">
        <f>HYPERLINK("https://www.epingalert.org/en/Search?viewData= G/TBT/N/TZA/1459"," G/TBT/N/TZA/1459")</f>
        <v xml:space="preserve"> G/TBT/N/TZA/1459</v>
      </c>
      <c r="E228" s="8" t="s">
        <v>973</v>
      </c>
      <c r="F228" s="8" t="s">
        <v>974</v>
      </c>
      <c r="H228" s="8" t="s">
        <v>976</v>
      </c>
      <c r="I228" s="8" t="s">
        <v>977</v>
      </c>
      <c r="J228" s="8" t="s">
        <v>795</v>
      </c>
      <c r="K228" s="8" t="s">
        <v>39</v>
      </c>
      <c r="L228" s="8" t="s">
        <v>115</v>
      </c>
      <c r="M228" s="6"/>
      <c r="N228" s="7">
        <v>46054</v>
      </c>
      <c r="O228" s="7" t="s">
        <v>39</v>
      </c>
      <c r="P228" s="7" t="s">
        <v>39</v>
      </c>
      <c r="Q228" s="6" t="s">
        <v>42</v>
      </c>
      <c r="R228" s="8" t="s">
        <v>978</v>
      </c>
      <c r="S228" t="str">
        <f>HYPERLINK("https://docs.wto.org/imrd/directdoc.asp?DDFDocuments/t/G/TBTN25/TZA1459.docx", "https://docs.wto.org/imrd/directdoc.asp?DDFDocuments/t/G/TBTN25/TZA1459.docx")</f>
        <v>https://docs.wto.org/imrd/directdoc.asp?DDFDocuments/t/G/TBTN25/TZA1459.docx</v>
      </c>
      <c r="T228" t="str">
        <f>HYPERLINK("https://docs.wto.org/imrd/directdoc.asp?DDFDocuments/u/G/TBTN25/TZA1459.docx", "https://docs.wto.org/imrd/directdoc.asp?DDFDocuments/u/G/TBTN25/TZA1459.docx")</f>
        <v>https://docs.wto.org/imrd/directdoc.asp?DDFDocuments/u/G/TBTN25/TZA1459.docx</v>
      </c>
      <c r="U228" t="str">
        <f>HYPERLINK("https://docs.wto.org/imrd/directdoc.asp?DDFDocuments/v/G/TBTN25/TZA1459.docx", "https://docs.wto.org/imrd/directdoc.asp?DDFDocuments/v/G/TBTN25/TZA1459.docx")</f>
        <v>https://docs.wto.org/imrd/directdoc.asp?DDFDocuments/v/G/TBTN25/TZA1459.docx</v>
      </c>
      <c r="V228" t="s">
        <v>44</v>
      </c>
      <c r="W228" t="s">
        <v>45</v>
      </c>
      <c r="X228" t="s">
        <v>45</v>
      </c>
      <c r="Y228" t="s">
        <v>45</v>
      </c>
      <c r="Z228" t="s">
        <v>45</v>
      </c>
      <c r="AA228" t="s">
        <v>45</v>
      </c>
      <c r="AB228" t="s">
        <v>45</v>
      </c>
      <c r="AC228" s="2" t="s">
        <v>979</v>
      </c>
      <c r="AD228" t="s">
        <v>39</v>
      </c>
      <c r="AE228" t="s">
        <v>39</v>
      </c>
      <c r="AF228" t="s">
        <v>39</v>
      </c>
      <c r="AG228" t="s">
        <v>39</v>
      </c>
      <c r="AH228" t="s">
        <v>39</v>
      </c>
      <c r="AI228" s="2" t="s">
        <v>39</v>
      </c>
    </row>
    <row r="229" spans="1:35" ht="105" x14ac:dyDescent="0.25">
      <c r="A229" s="8" t="s">
        <v>982</v>
      </c>
      <c r="B229" s="6" t="s">
        <v>502</v>
      </c>
      <c r="C229" s="7">
        <v>45994</v>
      </c>
      <c r="D229" s="9" t="str">
        <f>HYPERLINK("https://www.epingalert.org/en/Search?viewData= G/TBT/N/PHL/351"," G/TBT/N/PHL/351")</f>
        <v xml:space="preserve"> G/TBT/N/PHL/351</v>
      </c>
      <c r="E229" s="8" t="s">
        <v>980</v>
      </c>
      <c r="F229" s="8" t="s">
        <v>981</v>
      </c>
      <c r="H229" s="8" t="s">
        <v>39</v>
      </c>
      <c r="I229" s="8" t="s">
        <v>983</v>
      </c>
      <c r="J229" s="8" t="s">
        <v>623</v>
      </c>
      <c r="K229" s="8" t="s">
        <v>39</v>
      </c>
      <c r="L229" s="8" t="s">
        <v>39</v>
      </c>
      <c r="M229" s="6"/>
      <c r="N229" s="7">
        <v>46054</v>
      </c>
      <c r="O229" s="7" t="s">
        <v>39</v>
      </c>
      <c r="P229" s="7" t="s">
        <v>39</v>
      </c>
      <c r="Q229" s="6" t="s">
        <v>42</v>
      </c>
      <c r="R229" s="8" t="s">
        <v>984</v>
      </c>
      <c r="S229" t="str">
        <f>HYPERLINK("https://docs.wto.org/imrd/directdoc.asp?DDFDocuments/t/G/TBTN25/PHL351.docx", "https://docs.wto.org/imrd/directdoc.asp?DDFDocuments/t/G/TBTN25/PHL351.docx")</f>
        <v>https://docs.wto.org/imrd/directdoc.asp?DDFDocuments/t/G/TBTN25/PHL351.docx</v>
      </c>
      <c r="T229" t="str">
        <f>HYPERLINK("https://docs.wto.org/imrd/directdoc.asp?DDFDocuments/u/G/TBTN25/PHL351.docx", "https://docs.wto.org/imrd/directdoc.asp?DDFDocuments/u/G/TBTN25/PHL351.docx")</f>
        <v>https://docs.wto.org/imrd/directdoc.asp?DDFDocuments/u/G/TBTN25/PHL351.docx</v>
      </c>
      <c r="U229" t="str">
        <f>HYPERLINK("https://docs.wto.org/imrd/directdoc.asp?DDFDocuments/v/G/TBTN25/PHL351.docx", "https://docs.wto.org/imrd/directdoc.asp?DDFDocuments/v/G/TBTN25/PHL351.docx")</f>
        <v>https://docs.wto.org/imrd/directdoc.asp?DDFDocuments/v/G/TBTN25/PHL351.docx</v>
      </c>
      <c r="V229" t="s">
        <v>44</v>
      </c>
      <c r="W229" t="s">
        <v>45</v>
      </c>
      <c r="X229" t="s">
        <v>45</v>
      </c>
      <c r="Y229" t="s">
        <v>45</v>
      </c>
      <c r="Z229" t="s">
        <v>45</v>
      </c>
      <c r="AA229" t="s">
        <v>45</v>
      </c>
      <c r="AB229" t="s">
        <v>45</v>
      </c>
      <c r="AC229" s="2" t="s">
        <v>985</v>
      </c>
      <c r="AD229" t="s">
        <v>39</v>
      </c>
      <c r="AE229" t="s">
        <v>39</v>
      </c>
      <c r="AF229" t="s">
        <v>39</v>
      </c>
      <c r="AG229" t="s">
        <v>39</v>
      </c>
      <c r="AH229" t="s">
        <v>39</v>
      </c>
      <c r="AI229" s="2" t="s">
        <v>39</v>
      </c>
    </row>
    <row r="230" spans="1:35" ht="120" x14ac:dyDescent="0.25">
      <c r="A230" s="8" t="s">
        <v>894</v>
      </c>
      <c r="B230" s="6" t="s">
        <v>210</v>
      </c>
      <c r="C230" s="7">
        <v>45994</v>
      </c>
      <c r="D230" s="9" t="str">
        <f>HYPERLINK("https://www.epingalert.org/en/Search?viewData= G/TBT/N/BDI/684, G/TBT/N/KEN/1942, G/TBT/N/RWA/1307, G/TBT/N/TZA/1453, G/TBT/N/UGA/2274"," G/TBT/N/BDI/684, G/TBT/N/KEN/1942, G/TBT/N/RWA/1307, G/TBT/N/TZA/1453, G/TBT/N/UGA/2274")</f>
        <v xml:space="preserve"> G/TBT/N/BDI/684, G/TBT/N/KEN/1942, G/TBT/N/RWA/1307, G/TBT/N/TZA/1453, G/TBT/N/UGA/2274</v>
      </c>
      <c r="E230" s="8" t="s">
        <v>892</v>
      </c>
      <c r="F230" s="8" t="s">
        <v>893</v>
      </c>
      <c r="H230" s="8" t="s">
        <v>895</v>
      </c>
      <c r="I230" s="8" t="s">
        <v>896</v>
      </c>
      <c r="J230" s="8" t="s">
        <v>897</v>
      </c>
      <c r="K230" s="8" t="s">
        <v>39</v>
      </c>
      <c r="L230" s="8" t="s">
        <v>39</v>
      </c>
      <c r="M230" s="6"/>
      <c r="N230" s="7">
        <v>46054</v>
      </c>
      <c r="O230" s="7" t="s">
        <v>39</v>
      </c>
      <c r="P230" s="7" t="s">
        <v>39</v>
      </c>
      <c r="Q230" s="6" t="s">
        <v>42</v>
      </c>
      <c r="R230" s="8" t="s">
        <v>898</v>
      </c>
      <c r="S230" t="str">
        <f>HYPERLINK("https://docs.wto.org/imrd/directdoc.asp?DDFDocuments/t/G/TBTN25/BDI684.docx", "https://docs.wto.org/imrd/directdoc.asp?DDFDocuments/t/G/TBTN25/BDI684.docx")</f>
        <v>https://docs.wto.org/imrd/directdoc.asp?DDFDocuments/t/G/TBTN25/BDI684.docx</v>
      </c>
      <c r="T230" t="str">
        <f>HYPERLINK("https://docs.wto.org/imrd/directdoc.asp?DDFDocuments/u/G/TBTN25/BDI684.docx", "https://docs.wto.org/imrd/directdoc.asp?DDFDocuments/u/G/TBTN25/BDI684.docx")</f>
        <v>https://docs.wto.org/imrd/directdoc.asp?DDFDocuments/u/G/TBTN25/BDI684.docx</v>
      </c>
      <c r="U230" t="str">
        <f>HYPERLINK("https://docs.wto.org/imrd/directdoc.asp?DDFDocuments/v/G/TBTN25/BDI684.docx", "https://docs.wto.org/imrd/directdoc.asp?DDFDocuments/v/G/TBTN25/BDI684.docx")</f>
        <v>https://docs.wto.org/imrd/directdoc.asp?DDFDocuments/v/G/TBTN25/BDI684.docx</v>
      </c>
      <c r="V230" t="s">
        <v>44</v>
      </c>
      <c r="W230" t="s">
        <v>45</v>
      </c>
      <c r="X230" t="s">
        <v>44</v>
      </c>
      <c r="Y230" t="s">
        <v>45</v>
      </c>
      <c r="Z230" t="s">
        <v>45</v>
      </c>
      <c r="AA230" t="s">
        <v>45</v>
      </c>
      <c r="AB230" t="s">
        <v>45</v>
      </c>
      <c r="AC230" s="2" t="s">
        <v>899</v>
      </c>
      <c r="AD230" t="s">
        <v>39</v>
      </c>
      <c r="AE230" t="s">
        <v>39</v>
      </c>
      <c r="AF230" t="s">
        <v>39</v>
      </c>
      <c r="AG230" t="s">
        <v>39</v>
      </c>
      <c r="AH230" t="s">
        <v>39</v>
      </c>
      <c r="AI230" s="2" t="s">
        <v>39</v>
      </c>
    </row>
    <row r="231" spans="1:35" ht="120" x14ac:dyDescent="0.25">
      <c r="A231" s="8" t="s">
        <v>909</v>
      </c>
      <c r="B231" s="6" t="s">
        <v>417</v>
      </c>
      <c r="C231" s="7">
        <v>45994</v>
      </c>
      <c r="D231" s="9" t="str">
        <f>HYPERLINK("https://www.epingalert.org/en/Search?viewData= G/TBT/N/BDI/688, G/TBT/N/KEN/1946, G/TBT/N/RWA/1311, G/TBT/N/TZA/1457, G/TBT/N/UGA/2278"," G/TBT/N/BDI/688, G/TBT/N/KEN/1946, G/TBT/N/RWA/1311, G/TBT/N/TZA/1457, G/TBT/N/UGA/2278")</f>
        <v xml:space="preserve"> G/TBT/N/BDI/688, G/TBT/N/KEN/1946, G/TBT/N/RWA/1311, G/TBT/N/TZA/1457, G/TBT/N/UGA/2278</v>
      </c>
      <c r="E231" s="8" t="s">
        <v>907</v>
      </c>
      <c r="F231" s="8" t="s">
        <v>908</v>
      </c>
      <c r="H231" s="8" t="s">
        <v>910</v>
      </c>
      <c r="I231" s="8" t="s">
        <v>896</v>
      </c>
      <c r="J231" s="8" t="s">
        <v>897</v>
      </c>
      <c r="K231" s="8" t="s">
        <v>39</v>
      </c>
      <c r="L231" s="8" t="s">
        <v>39</v>
      </c>
      <c r="M231" s="6"/>
      <c r="N231" s="7">
        <v>46054</v>
      </c>
      <c r="O231" s="7" t="s">
        <v>39</v>
      </c>
      <c r="P231" s="7" t="s">
        <v>39</v>
      </c>
      <c r="Q231" s="6" t="s">
        <v>42</v>
      </c>
      <c r="R231" s="8" t="s">
        <v>911</v>
      </c>
      <c r="S231" t="str">
        <f>HYPERLINK("https://docs.wto.org/imrd/directdoc.asp?DDFDocuments/t/G/TBTN25/BDI688.docx", "https://docs.wto.org/imrd/directdoc.asp?DDFDocuments/t/G/TBTN25/BDI688.docx")</f>
        <v>https://docs.wto.org/imrd/directdoc.asp?DDFDocuments/t/G/TBTN25/BDI688.docx</v>
      </c>
      <c r="T231" t="str">
        <f>HYPERLINK("https://docs.wto.org/imrd/directdoc.asp?DDFDocuments/u/G/TBTN25/BDI688.docx", "https://docs.wto.org/imrd/directdoc.asp?DDFDocuments/u/G/TBTN25/BDI688.docx")</f>
        <v>https://docs.wto.org/imrd/directdoc.asp?DDFDocuments/u/G/TBTN25/BDI688.docx</v>
      </c>
      <c r="U231" t="str">
        <f>HYPERLINK("https://docs.wto.org/imrd/directdoc.asp?DDFDocuments/v/G/TBTN25/BDI688.docx", "https://docs.wto.org/imrd/directdoc.asp?DDFDocuments/v/G/TBTN25/BDI688.docx")</f>
        <v>https://docs.wto.org/imrd/directdoc.asp?DDFDocuments/v/G/TBTN25/BDI688.docx</v>
      </c>
      <c r="V231" t="s">
        <v>44</v>
      </c>
      <c r="W231" t="s">
        <v>45</v>
      </c>
      <c r="X231" t="s">
        <v>44</v>
      </c>
      <c r="Y231" t="s">
        <v>45</v>
      </c>
      <c r="Z231" t="s">
        <v>45</v>
      </c>
      <c r="AA231" t="s">
        <v>45</v>
      </c>
      <c r="AB231" t="s">
        <v>45</v>
      </c>
      <c r="AC231" s="2" t="s">
        <v>912</v>
      </c>
      <c r="AD231" t="s">
        <v>39</v>
      </c>
      <c r="AE231" t="s">
        <v>39</v>
      </c>
      <c r="AF231" t="s">
        <v>39</v>
      </c>
      <c r="AG231" t="s">
        <v>39</v>
      </c>
      <c r="AH231" t="s">
        <v>39</v>
      </c>
      <c r="AI231" s="2" t="s">
        <v>39</v>
      </c>
    </row>
    <row r="232" spans="1:35" ht="105" x14ac:dyDescent="0.25">
      <c r="A232" s="8" t="s">
        <v>934</v>
      </c>
      <c r="B232" s="6" t="s">
        <v>460</v>
      </c>
      <c r="C232" s="7">
        <v>45994</v>
      </c>
      <c r="D232" s="9" t="str">
        <f>HYPERLINK("https://www.epingalert.org/en/Search?viewData= G/TBT/N/BDI/686, G/TBT/N/KEN/1944, G/TBT/N/RWA/1309, G/TBT/N/TZA/1455, G/TBT/N/UGA/2276"," G/TBT/N/BDI/686, G/TBT/N/KEN/1944, G/TBT/N/RWA/1309, G/TBT/N/TZA/1455, G/TBT/N/UGA/2276")</f>
        <v xml:space="preserve"> G/TBT/N/BDI/686, G/TBT/N/KEN/1944, G/TBT/N/RWA/1309, G/TBT/N/TZA/1455, G/TBT/N/UGA/2276</v>
      </c>
      <c r="E232" s="8" t="s">
        <v>932</v>
      </c>
      <c r="F232" s="8" t="s">
        <v>933</v>
      </c>
      <c r="H232" s="8" t="s">
        <v>935</v>
      </c>
      <c r="I232" s="8" t="s">
        <v>896</v>
      </c>
      <c r="J232" s="8" t="s">
        <v>198</v>
      </c>
      <c r="K232" s="8" t="s">
        <v>39</v>
      </c>
      <c r="L232" s="8" t="s">
        <v>39</v>
      </c>
      <c r="M232" s="6"/>
      <c r="N232" s="7">
        <v>46054</v>
      </c>
      <c r="O232" s="7" t="s">
        <v>39</v>
      </c>
      <c r="P232" s="7" t="s">
        <v>39</v>
      </c>
      <c r="Q232" s="6" t="s">
        <v>42</v>
      </c>
      <c r="R232" s="8" t="s">
        <v>936</v>
      </c>
      <c r="S232" t="str">
        <f>HYPERLINK("https://docs.wto.org/imrd/directdoc.asp?DDFDocuments/t/G/TBTN25/BDI686.docx", "https://docs.wto.org/imrd/directdoc.asp?DDFDocuments/t/G/TBTN25/BDI686.docx")</f>
        <v>https://docs.wto.org/imrd/directdoc.asp?DDFDocuments/t/G/TBTN25/BDI686.docx</v>
      </c>
      <c r="T232" t="str">
        <f>HYPERLINK("https://docs.wto.org/imrd/directdoc.asp?DDFDocuments/u/G/TBTN25/BDI686.docx", "https://docs.wto.org/imrd/directdoc.asp?DDFDocuments/u/G/TBTN25/BDI686.docx")</f>
        <v>https://docs.wto.org/imrd/directdoc.asp?DDFDocuments/u/G/TBTN25/BDI686.docx</v>
      </c>
      <c r="U232" t="str">
        <f>HYPERLINK("https://docs.wto.org/imrd/directdoc.asp?DDFDocuments/v/G/TBTN25/BDI686.docx", "https://docs.wto.org/imrd/directdoc.asp?DDFDocuments/v/G/TBTN25/BDI686.docx")</f>
        <v>https://docs.wto.org/imrd/directdoc.asp?DDFDocuments/v/G/TBTN25/BDI686.docx</v>
      </c>
      <c r="V232" t="s">
        <v>44</v>
      </c>
      <c r="W232" t="s">
        <v>45</v>
      </c>
      <c r="X232" t="s">
        <v>44</v>
      </c>
      <c r="Y232" t="s">
        <v>45</v>
      </c>
      <c r="Z232" t="s">
        <v>45</v>
      </c>
      <c r="AA232" t="s">
        <v>45</v>
      </c>
      <c r="AB232" t="s">
        <v>45</v>
      </c>
      <c r="AC232" s="2" t="s">
        <v>937</v>
      </c>
      <c r="AD232" t="s">
        <v>39</v>
      </c>
      <c r="AE232" t="s">
        <v>39</v>
      </c>
      <c r="AF232" t="s">
        <v>39</v>
      </c>
      <c r="AG232" t="s">
        <v>39</v>
      </c>
      <c r="AH232" t="s">
        <v>39</v>
      </c>
      <c r="AI232" s="2" t="s">
        <v>39</v>
      </c>
    </row>
    <row r="233" spans="1:35" ht="195" x14ac:dyDescent="0.25">
      <c r="A233" s="8" t="s">
        <v>988</v>
      </c>
      <c r="B233" s="6" t="s">
        <v>62</v>
      </c>
      <c r="C233" s="7">
        <v>45993</v>
      </c>
      <c r="D233" s="9" t="str">
        <f>HYPERLINK("https://www.epingalert.org/en/Search?viewData= G/TBT/N/CAN/760"," G/TBT/N/CAN/760")</f>
        <v xml:space="preserve"> G/TBT/N/CAN/760</v>
      </c>
      <c r="E233" s="8" t="s">
        <v>986</v>
      </c>
      <c r="F233" s="8" t="s">
        <v>987</v>
      </c>
      <c r="H233" s="8" t="s">
        <v>39</v>
      </c>
      <c r="I233" s="8" t="s">
        <v>39</v>
      </c>
      <c r="J233" s="8" t="s">
        <v>40</v>
      </c>
      <c r="K233" s="8" t="s">
        <v>989</v>
      </c>
      <c r="L233" s="8" t="s">
        <v>115</v>
      </c>
      <c r="M233" s="6"/>
      <c r="N233" s="7">
        <v>45682</v>
      </c>
      <c r="O233" s="7" t="s">
        <v>39</v>
      </c>
      <c r="P233" s="7" t="s">
        <v>39</v>
      </c>
      <c r="Q233" s="6" t="s">
        <v>42</v>
      </c>
      <c r="R233" s="6"/>
      <c r="S233" t="str">
        <f>HYPERLINK("https://docs.wto.org/imrd/directdoc.asp?DDFDocuments/t/G/TBTN25/CAN760.docx", "https://docs.wto.org/imrd/directdoc.asp?DDFDocuments/t/G/TBTN25/CAN760.docx")</f>
        <v>https://docs.wto.org/imrd/directdoc.asp?DDFDocuments/t/G/TBTN25/CAN760.docx</v>
      </c>
      <c r="T233" t="str">
        <f>HYPERLINK("https://docs.wto.org/imrd/directdoc.asp?DDFDocuments/u/G/TBTN25/CAN760.docx", "https://docs.wto.org/imrd/directdoc.asp?DDFDocuments/u/G/TBTN25/CAN760.docx")</f>
        <v>https://docs.wto.org/imrd/directdoc.asp?DDFDocuments/u/G/TBTN25/CAN760.docx</v>
      </c>
      <c r="U233" t="str">
        <f>HYPERLINK("https://docs.wto.org/imrd/directdoc.asp?DDFDocuments/v/G/TBTN25/CAN760.docx", "https://docs.wto.org/imrd/directdoc.asp?DDFDocuments/v/G/TBTN25/CAN760.docx")</f>
        <v>https://docs.wto.org/imrd/directdoc.asp?DDFDocuments/v/G/TBTN25/CAN760.docx</v>
      </c>
      <c r="V233" t="s">
        <v>45</v>
      </c>
      <c r="W233" t="s">
        <v>45</v>
      </c>
      <c r="X233" t="s">
        <v>44</v>
      </c>
      <c r="Y233" t="s">
        <v>45</v>
      </c>
      <c r="Z233" t="s">
        <v>45</v>
      </c>
      <c r="AA233" t="s">
        <v>45</v>
      </c>
      <c r="AB233" t="s">
        <v>45</v>
      </c>
      <c r="AC233" s="2" t="s">
        <v>124</v>
      </c>
      <c r="AD233" t="s">
        <v>39</v>
      </c>
      <c r="AE233" t="s">
        <v>39</v>
      </c>
      <c r="AF233" t="s">
        <v>39</v>
      </c>
      <c r="AG233" t="s">
        <v>39</v>
      </c>
      <c r="AH233" t="s">
        <v>39</v>
      </c>
      <c r="AI233" s="2" t="s">
        <v>39</v>
      </c>
    </row>
    <row r="234" spans="1:35" ht="60" x14ac:dyDescent="0.25">
      <c r="A234" s="8" t="s">
        <v>992</v>
      </c>
      <c r="B234" s="6" t="s">
        <v>34</v>
      </c>
      <c r="C234" s="7">
        <v>45993</v>
      </c>
      <c r="D234" s="9" t="str">
        <f>HYPERLINK("https://www.epingalert.org/en/Search?viewData= G/TBT/N/JPN/888"," G/TBT/N/JPN/888")</f>
        <v xml:space="preserve"> G/TBT/N/JPN/888</v>
      </c>
      <c r="E234" s="8" t="s">
        <v>990</v>
      </c>
      <c r="F234" s="8" t="s">
        <v>991</v>
      </c>
      <c r="H234" s="8" t="s">
        <v>39</v>
      </c>
      <c r="I234" s="8" t="s">
        <v>39</v>
      </c>
      <c r="J234" s="8" t="s">
        <v>40</v>
      </c>
      <c r="K234" s="8" t="s">
        <v>993</v>
      </c>
      <c r="L234" s="8" t="s">
        <v>39</v>
      </c>
      <c r="M234" s="6"/>
      <c r="N234" s="7">
        <v>46053</v>
      </c>
      <c r="O234" s="7" t="s">
        <v>39</v>
      </c>
      <c r="P234" s="7" t="s">
        <v>39</v>
      </c>
      <c r="Q234" s="6" t="s">
        <v>42</v>
      </c>
      <c r="R234" s="8" t="s">
        <v>994</v>
      </c>
      <c r="S234" t="str">
        <f>HYPERLINK("https://docs.wto.org/imrd/directdoc.asp?DDFDocuments/t/G/TBTN25/JPN888.docx", "https://docs.wto.org/imrd/directdoc.asp?DDFDocuments/t/G/TBTN25/JPN888.docx")</f>
        <v>https://docs.wto.org/imrd/directdoc.asp?DDFDocuments/t/G/TBTN25/JPN888.docx</v>
      </c>
      <c r="T234" t="str">
        <f>HYPERLINK("https://docs.wto.org/imrd/directdoc.asp?DDFDocuments/u/G/TBTN25/JPN888.docx", "https://docs.wto.org/imrd/directdoc.asp?DDFDocuments/u/G/TBTN25/JPN888.docx")</f>
        <v>https://docs.wto.org/imrd/directdoc.asp?DDFDocuments/u/G/TBTN25/JPN888.docx</v>
      </c>
      <c r="U234" t="str">
        <f>HYPERLINK("https://docs.wto.org/imrd/directdoc.asp?DDFDocuments/v/G/TBTN25/JPN888.docx", "https://docs.wto.org/imrd/directdoc.asp?DDFDocuments/v/G/TBTN25/JPN888.docx")</f>
        <v>https://docs.wto.org/imrd/directdoc.asp?DDFDocuments/v/G/TBTN25/JPN888.docx</v>
      </c>
      <c r="V234" t="s">
        <v>44</v>
      </c>
      <c r="W234" t="s">
        <v>45</v>
      </c>
      <c r="X234" t="s">
        <v>45</v>
      </c>
      <c r="Y234" t="s">
        <v>45</v>
      </c>
      <c r="Z234" t="s">
        <v>45</v>
      </c>
      <c r="AA234" t="s">
        <v>45</v>
      </c>
      <c r="AB234" t="s">
        <v>45</v>
      </c>
      <c r="AC234" s="2" t="s">
        <v>995</v>
      </c>
      <c r="AD234" t="s">
        <v>39</v>
      </c>
      <c r="AE234" t="s">
        <v>39</v>
      </c>
      <c r="AF234" t="s">
        <v>39</v>
      </c>
      <c r="AG234" t="s">
        <v>39</v>
      </c>
      <c r="AH234" t="s">
        <v>39</v>
      </c>
      <c r="AI234" s="2" t="s">
        <v>39</v>
      </c>
    </row>
    <row r="235" spans="1:35" ht="75" x14ac:dyDescent="0.25">
      <c r="A235" s="8" t="s">
        <v>998</v>
      </c>
      <c r="B235" s="6" t="s">
        <v>818</v>
      </c>
      <c r="C235" s="7">
        <v>45993</v>
      </c>
      <c r="D235" s="9" t="str">
        <f>HYPERLINK("https://www.epingalert.org/en/Search?viewData= G/TBT/N/RUS/178"," G/TBT/N/RUS/178")</f>
        <v xml:space="preserve"> G/TBT/N/RUS/178</v>
      </c>
      <c r="E235" s="8" t="s">
        <v>996</v>
      </c>
      <c r="F235" s="8" t="s">
        <v>997</v>
      </c>
      <c r="H235" s="8" t="s">
        <v>999</v>
      </c>
      <c r="I235" s="8" t="s">
        <v>39</v>
      </c>
      <c r="J235" s="8" t="s">
        <v>40</v>
      </c>
      <c r="K235" s="8" t="s">
        <v>1000</v>
      </c>
      <c r="L235" s="8" t="s">
        <v>107</v>
      </c>
      <c r="M235" s="6"/>
      <c r="N235" s="7">
        <v>45998</v>
      </c>
      <c r="O235" s="7" t="s">
        <v>39</v>
      </c>
      <c r="P235" s="7" t="s">
        <v>39</v>
      </c>
      <c r="Q235" s="6" t="s">
        <v>42</v>
      </c>
      <c r="R235" s="8" t="s">
        <v>1001</v>
      </c>
      <c r="S235" t="str">
        <f>HYPERLINK("https://docs.wto.org/imrd/directdoc.asp?DDFDocuments/t/G/TBTN25/RUS178.docx", "https://docs.wto.org/imrd/directdoc.asp?DDFDocuments/t/G/TBTN25/RUS178.docx")</f>
        <v>https://docs.wto.org/imrd/directdoc.asp?DDFDocuments/t/G/TBTN25/RUS178.docx</v>
      </c>
      <c r="T235" t="str">
        <f>HYPERLINK("https://docs.wto.org/imrd/directdoc.asp?DDFDocuments/u/G/TBTN25/RUS178.docx", "https://docs.wto.org/imrd/directdoc.asp?DDFDocuments/u/G/TBTN25/RUS178.docx")</f>
        <v>https://docs.wto.org/imrd/directdoc.asp?DDFDocuments/u/G/TBTN25/RUS178.docx</v>
      </c>
      <c r="U235" t="str">
        <f>HYPERLINK("https://docs.wto.org/imrd/directdoc.asp?DDFDocuments/v/G/TBTN25/RUS178.docx", "https://docs.wto.org/imrd/directdoc.asp?DDFDocuments/v/G/TBTN25/RUS178.docx")</f>
        <v>https://docs.wto.org/imrd/directdoc.asp?DDFDocuments/v/G/TBTN25/RUS178.docx</v>
      </c>
      <c r="V235" t="s">
        <v>44</v>
      </c>
      <c r="W235" t="s">
        <v>45</v>
      </c>
      <c r="X235" t="s">
        <v>45</v>
      </c>
      <c r="Y235" t="s">
        <v>45</v>
      </c>
      <c r="Z235" t="s">
        <v>45</v>
      </c>
      <c r="AA235" t="s">
        <v>45</v>
      </c>
      <c r="AB235" t="s">
        <v>45</v>
      </c>
      <c r="AC235" s="2" t="s">
        <v>1002</v>
      </c>
      <c r="AD235" t="s">
        <v>39</v>
      </c>
      <c r="AE235" t="s">
        <v>39</v>
      </c>
      <c r="AF235" t="s">
        <v>39</v>
      </c>
      <c r="AG235" t="s">
        <v>39</v>
      </c>
      <c r="AH235" t="s">
        <v>39</v>
      </c>
      <c r="AI235" s="2" t="s">
        <v>39</v>
      </c>
    </row>
    <row r="236" spans="1:35" ht="60" x14ac:dyDescent="0.25">
      <c r="A236" s="8" t="s">
        <v>1005</v>
      </c>
      <c r="B236" s="6" t="s">
        <v>417</v>
      </c>
      <c r="C236" s="7">
        <v>45993</v>
      </c>
      <c r="D236" s="9" t="str">
        <f>HYPERLINK("https://www.epingalert.org/en/Search?viewData= G/TBT/N/TZA/1450"," G/TBT/N/TZA/1450")</f>
        <v xml:space="preserve"> G/TBT/N/TZA/1450</v>
      </c>
      <c r="E236" s="8" t="s">
        <v>1003</v>
      </c>
      <c r="F236" s="8" t="s">
        <v>1004</v>
      </c>
      <c r="H236" s="8" t="s">
        <v>1006</v>
      </c>
      <c r="I236" s="8" t="s">
        <v>1007</v>
      </c>
      <c r="J236" s="8" t="s">
        <v>795</v>
      </c>
      <c r="K236" s="8" t="s">
        <v>39</v>
      </c>
      <c r="L236" s="8" t="s">
        <v>796</v>
      </c>
      <c r="M236" s="6"/>
      <c r="N236" s="7">
        <v>46053</v>
      </c>
      <c r="O236" s="7" t="s">
        <v>39</v>
      </c>
      <c r="P236" s="7" t="s">
        <v>39</v>
      </c>
      <c r="Q236" s="6" t="s">
        <v>42</v>
      </c>
      <c r="R236" s="8" t="s">
        <v>1008</v>
      </c>
      <c r="S236" t="str">
        <f>HYPERLINK("https://docs.wto.org/imrd/directdoc.asp?DDFDocuments/t/G/TBTN25/TZA1450.docx", "https://docs.wto.org/imrd/directdoc.asp?DDFDocuments/t/G/TBTN25/TZA1450.docx")</f>
        <v>https://docs.wto.org/imrd/directdoc.asp?DDFDocuments/t/G/TBTN25/TZA1450.docx</v>
      </c>
      <c r="T236" t="str">
        <f>HYPERLINK("https://docs.wto.org/imrd/directdoc.asp?DDFDocuments/u/G/TBTN25/TZA1450.docx", "https://docs.wto.org/imrd/directdoc.asp?DDFDocuments/u/G/TBTN25/TZA1450.docx")</f>
        <v>https://docs.wto.org/imrd/directdoc.asp?DDFDocuments/u/G/TBTN25/TZA1450.docx</v>
      </c>
      <c r="U236" t="str">
        <f>HYPERLINK("https://docs.wto.org/imrd/directdoc.asp?DDFDocuments/v/G/TBTN25/TZA1450.docx", "https://docs.wto.org/imrd/directdoc.asp?DDFDocuments/v/G/TBTN25/TZA1450.docx")</f>
        <v>https://docs.wto.org/imrd/directdoc.asp?DDFDocuments/v/G/TBTN25/TZA1450.docx</v>
      </c>
      <c r="V236" t="s">
        <v>44</v>
      </c>
      <c r="W236" t="s">
        <v>45</v>
      </c>
      <c r="X236" t="s">
        <v>45</v>
      </c>
      <c r="Y236" t="s">
        <v>45</v>
      </c>
      <c r="Z236" t="s">
        <v>45</v>
      </c>
      <c r="AA236" t="s">
        <v>45</v>
      </c>
      <c r="AB236" t="s">
        <v>45</v>
      </c>
      <c r="AC236" s="2" t="s">
        <v>798</v>
      </c>
      <c r="AD236" t="s">
        <v>39</v>
      </c>
      <c r="AE236" t="s">
        <v>39</v>
      </c>
      <c r="AF236" t="s">
        <v>39</v>
      </c>
      <c r="AG236" t="s">
        <v>39</v>
      </c>
      <c r="AH236" t="s">
        <v>39</v>
      </c>
      <c r="AI236" s="2" t="s">
        <v>39</v>
      </c>
    </row>
    <row r="237" spans="1:35" ht="60" x14ac:dyDescent="0.25">
      <c r="A237" s="8" t="s">
        <v>1011</v>
      </c>
      <c r="B237" s="6" t="s">
        <v>417</v>
      </c>
      <c r="C237" s="7">
        <v>45993</v>
      </c>
      <c r="D237" s="9" t="str">
        <f>HYPERLINK("https://www.epingalert.org/en/Search?viewData= G/TBT/N/TZA/1451"," G/TBT/N/TZA/1451")</f>
        <v xml:space="preserve"> G/TBT/N/TZA/1451</v>
      </c>
      <c r="E237" s="8" t="s">
        <v>1009</v>
      </c>
      <c r="F237" s="8" t="s">
        <v>1010</v>
      </c>
      <c r="H237" s="8" t="s">
        <v>1012</v>
      </c>
      <c r="I237" s="8" t="s">
        <v>794</v>
      </c>
      <c r="J237" s="8" t="s">
        <v>795</v>
      </c>
      <c r="K237" s="8" t="s">
        <v>39</v>
      </c>
      <c r="L237" s="8" t="s">
        <v>39</v>
      </c>
      <c r="M237" s="6"/>
      <c r="N237" s="7">
        <v>46053</v>
      </c>
      <c r="O237" s="7" t="s">
        <v>39</v>
      </c>
      <c r="P237" s="7" t="s">
        <v>39</v>
      </c>
      <c r="Q237" s="6" t="s">
        <v>42</v>
      </c>
      <c r="R237" s="8" t="s">
        <v>1013</v>
      </c>
      <c r="S237" t="str">
        <f>HYPERLINK("https://docs.wto.org/imrd/directdoc.asp?DDFDocuments/t/G/TBTN25/TZA1451.docx", "https://docs.wto.org/imrd/directdoc.asp?DDFDocuments/t/G/TBTN25/TZA1451.docx")</f>
        <v>https://docs.wto.org/imrd/directdoc.asp?DDFDocuments/t/G/TBTN25/TZA1451.docx</v>
      </c>
      <c r="T237" t="str">
        <f>HYPERLINK("https://docs.wto.org/imrd/directdoc.asp?DDFDocuments/u/G/TBTN25/TZA1451.docx", "https://docs.wto.org/imrd/directdoc.asp?DDFDocuments/u/G/TBTN25/TZA1451.docx")</f>
        <v>https://docs.wto.org/imrd/directdoc.asp?DDFDocuments/u/G/TBTN25/TZA1451.docx</v>
      </c>
      <c r="U237" t="str">
        <f>HYPERLINK("https://docs.wto.org/imrd/directdoc.asp?DDFDocuments/v/G/TBTN25/TZA1451.docx", "https://docs.wto.org/imrd/directdoc.asp?DDFDocuments/v/G/TBTN25/TZA1451.docx")</f>
        <v>https://docs.wto.org/imrd/directdoc.asp?DDFDocuments/v/G/TBTN25/TZA1451.docx</v>
      </c>
      <c r="V237" t="s">
        <v>44</v>
      </c>
      <c r="W237" t="s">
        <v>45</v>
      </c>
      <c r="X237" t="s">
        <v>45</v>
      </c>
      <c r="Y237" t="s">
        <v>45</v>
      </c>
      <c r="Z237" t="s">
        <v>45</v>
      </c>
      <c r="AA237" t="s">
        <v>45</v>
      </c>
      <c r="AB237" t="s">
        <v>45</v>
      </c>
      <c r="AC237" s="2" t="s">
        <v>798</v>
      </c>
      <c r="AD237" t="s">
        <v>39</v>
      </c>
      <c r="AE237" t="s">
        <v>39</v>
      </c>
      <c r="AF237" t="s">
        <v>39</v>
      </c>
      <c r="AG237" t="s">
        <v>39</v>
      </c>
      <c r="AH237" t="s">
        <v>39</v>
      </c>
      <c r="AI237" s="2" t="s">
        <v>39</v>
      </c>
    </row>
    <row r="238" spans="1:35" ht="135" x14ac:dyDescent="0.25">
      <c r="A238" s="8" t="s">
        <v>1016</v>
      </c>
      <c r="B238" s="6" t="s">
        <v>62</v>
      </c>
      <c r="C238" s="7">
        <v>45992</v>
      </c>
      <c r="D238" s="9" t="str">
        <f>HYPERLINK("https://www.epingalert.org/en/Search?viewData= G/TBT/N/CAN/759"," G/TBT/N/CAN/759")</f>
        <v xml:space="preserve"> G/TBT/N/CAN/759</v>
      </c>
      <c r="E238" s="8" t="s">
        <v>1014</v>
      </c>
      <c r="F238" s="8" t="s">
        <v>1015</v>
      </c>
      <c r="H238" s="8" t="s">
        <v>1017</v>
      </c>
      <c r="I238" s="8" t="s">
        <v>382</v>
      </c>
      <c r="J238" s="8" t="s">
        <v>92</v>
      </c>
      <c r="K238" s="8" t="s">
        <v>1018</v>
      </c>
      <c r="L238" s="8" t="s">
        <v>107</v>
      </c>
      <c r="M238" s="6"/>
      <c r="N238" s="7" t="s">
        <v>39</v>
      </c>
      <c r="O238" s="7">
        <v>45980</v>
      </c>
      <c r="P238" s="7">
        <v>46010</v>
      </c>
      <c r="Q238" s="6" t="s">
        <v>42</v>
      </c>
      <c r="R238" s="8" t="s">
        <v>1019</v>
      </c>
      <c r="S238" t="str">
        <f>HYPERLINK("https://docs.wto.org/imrd/directdoc.asp?DDFDocuments/t/G/TBTN25/CAN759.docx", "https://docs.wto.org/imrd/directdoc.asp?DDFDocuments/t/G/TBTN25/CAN759.docx")</f>
        <v>https://docs.wto.org/imrd/directdoc.asp?DDFDocuments/t/G/TBTN25/CAN759.docx</v>
      </c>
      <c r="T238" t="str">
        <f>HYPERLINK("https://docs.wto.org/imrd/directdoc.asp?DDFDocuments/u/G/TBTN25/CAN759.docx", "https://docs.wto.org/imrd/directdoc.asp?DDFDocuments/u/G/TBTN25/CAN759.docx")</f>
        <v>https://docs.wto.org/imrd/directdoc.asp?DDFDocuments/u/G/TBTN25/CAN759.docx</v>
      </c>
      <c r="U238" t="str">
        <f>HYPERLINK("https://docs.wto.org/imrd/directdoc.asp?DDFDocuments/v/G/TBTN25/CAN759.docx", "https://docs.wto.org/imrd/directdoc.asp?DDFDocuments/v/G/TBTN25/CAN759.docx")</f>
        <v>https://docs.wto.org/imrd/directdoc.asp?DDFDocuments/v/G/TBTN25/CAN759.docx</v>
      </c>
      <c r="V238" t="s">
        <v>45</v>
      </c>
      <c r="W238" t="s">
        <v>45</v>
      </c>
      <c r="X238" t="s">
        <v>44</v>
      </c>
      <c r="Y238" t="s">
        <v>45</v>
      </c>
      <c r="Z238" t="s">
        <v>45</v>
      </c>
      <c r="AA238" t="s">
        <v>45</v>
      </c>
      <c r="AB238" t="s">
        <v>45</v>
      </c>
      <c r="AC238" s="2" t="s">
        <v>1020</v>
      </c>
      <c r="AD238" t="s">
        <v>39</v>
      </c>
      <c r="AE238" t="s">
        <v>39</v>
      </c>
      <c r="AF238" t="s">
        <v>39</v>
      </c>
      <c r="AG238" t="s">
        <v>39</v>
      </c>
      <c r="AH238" t="s">
        <v>39</v>
      </c>
      <c r="AI238" s="2" t="s">
        <v>39</v>
      </c>
    </row>
    <row r="239" spans="1:35" ht="285" x14ac:dyDescent="0.25">
      <c r="A239" s="8" t="s">
        <v>1023</v>
      </c>
      <c r="B239" s="6" t="s">
        <v>606</v>
      </c>
      <c r="C239" s="7">
        <v>45992</v>
      </c>
      <c r="D239" s="9" t="str">
        <f>HYPERLINK("https://www.epingalert.org/en/Search?viewData= G/TBT/N/KEN/1936"," G/TBT/N/KEN/1936")</f>
        <v xml:space="preserve"> G/TBT/N/KEN/1936</v>
      </c>
      <c r="E239" s="8" t="s">
        <v>1021</v>
      </c>
      <c r="F239" s="8" t="s">
        <v>1022</v>
      </c>
      <c r="H239" s="8" t="s">
        <v>39</v>
      </c>
      <c r="I239" s="8" t="s">
        <v>436</v>
      </c>
      <c r="J239" s="8" t="s">
        <v>657</v>
      </c>
      <c r="K239" s="8" t="s">
        <v>39</v>
      </c>
      <c r="L239" s="8" t="s">
        <v>115</v>
      </c>
      <c r="M239" s="6"/>
      <c r="N239" s="7">
        <v>46052</v>
      </c>
      <c r="O239" s="7">
        <v>46112</v>
      </c>
      <c r="P239" s="7" t="s">
        <v>39</v>
      </c>
      <c r="Q239" s="6" t="s">
        <v>42</v>
      </c>
      <c r="R239" s="8" t="s">
        <v>1024</v>
      </c>
      <c r="S239" t="str">
        <f>HYPERLINK("https://docs.wto.org/imrd/directdoc.asp?DDFDocuments/t/G/TBTN25/KEN1936.docx", "https://docs.wto.org/imrd/directdoc.asp?DDFDocuments/t/G/TBTN25/KEN1936.docx")</f>
        <v>https://docs.wto.org/imrd/directdoc.asp?DDFDocuments/t/G/TBTN25/KEN1936.docx</v>
      </c>
      <c r="T239" t="str">
        <f>HYPERLINK("https://docs.wto.org/imrd/directdoc.asp?DDFDocuments/u/G/TBTN25/KEN1936.docx", "https://docs.wto.org/imrd/directdoc.asp?DDFDocuments/u/G/TBTN25/KEN1936.docx")</f>
        <v>https://docs.wto.org/imrd/directdoc.asp?DDFDocuments/u/G/TBTN25/KEN1936.docx</v>
      </c>
      <c r="U239" t="str">
        <f>HYPERLINK("https://docs.wto.org/imrd/directdoc.asp?DDFDocuments/v/G/TBTN25/KEN1936.docx", "https://docs.wto.org/imrd/directdoc.asp?DDFDocuments/v/G/TBTN25/KEN1936.docx")</f>
        <v>https://docs.wto.org/imrd/directdoc.asp?DDFDocuments/v/G/TBTN25/KEN1936.docx</v>
      </c>
      <c r="V239" t="s">
        <v>44</v>
      </c>
      <c r="W239" t="s">
        <v>45</v>
      </c>
      <c r="X239" t="s">
        <v>44</v>
      </c>
      <c r="Y239" t="s">
        <v>45</v>
      </c>
      <c r="Z239" t="s">
        <v>45</v>
      </c>
      <c r="AA239" t="s">
        <v>45</v>
      </c>
      <c r="AB239" t="s">
        <v>45</v>
      </c>
      <c r="AC239" s="2" t="s">
        <v>1025</v>
      </c>
      <c r="AD239" t="s">
        <v>39</v>
      </c>
      <c r="AE239" t="s">
        <v>39</v>
      </c>
      <c r="AF239" t="s">
        <v>39</v>
      </c>
      <c r="AG239" t="s">
        <v>39</v>
      </c>
      <c r="AH239" t="s">
        <v>39</v>
      </c>
      <c r="AI239" s="2" t="s">
        <v>39</v>
      </c>
    </row>
    <row r="240" spans="1:35" ht="30" x14ac:dyDescent="0.25">
      <c r="A240" s="8" t="s">
        <v>1023</v>
      </c>
      <c r="B240" s="6" t="s">
        <v>606</v>
      </c>
      <c r="C240" s="7">
        <v>45992</v>
      </c>
      <c r="D240" s="9" t="str">
        <f>HYPERLINK("https://www.epingalert.org/en/Search?viewData= G/TBT/N/KEN/1937"," G/TBT/N/KEN/1937")</f>
        <v xml:space="preserve"> G/TBT/N/KEN/1937</v>
      </c>
      <c r="E240" s="8" t="s">
        <v>1026</v>
      </c>
      <c r="F240" s="8" t="s">
        <v>1027</v>
      </c>
      <c r="H240" s="8" t="s">
        <v>39</v>
      </c>
      <c r="I240" s="8" t="s">
        <v>436</v>
      </c>
      <c r="J240" s="8" t="s">
        <v>657</v>
      </c>
      <c r="K240" s="8" t="s">
        <v>39</v>
      </c>
      <c r="L240" s="8" t="s">
        <v>115</v>
      </c>
      <c r="M240" s="6"/>
      <c r="N240" s="7">
        <v>46052</v>
      </c>
      <c r="O240" s="7">
        <v>46112</v>
      </c>
      <c r="P240" s="7" t="s">
        <v>39</v>
      </c>
      <c r="Q240" s="6" t="s">
        <v>42</v>
      </c>
      <c r="R240" s="8" t="s">
        <v>1028</v>
      </c>
      <c r="S240" t="str">
        <f>HYPERLINK("https://docs.wto.org/imrd/directdoc.asp?DDFDocuments/t/G/TBTN25/KEN1937.docx", "https://docs.wto.org/imrd/directdoc.asp?DDFDocuments/t/G/TBTN25/KEN1937.docx")</f>
        <v>https://docs.wto.org/imrd/directdoc.asp?DDFDocuments/t/G/TBTN25/KEN1937.docx</v>
      </c>
      <c r="T240" t="str">
        <f>HYPERLINK("https://docs.wto.org/imrd/directdoc.asp?DDFDocuments/u/G/TBTN25/KEN1937.docx", "https://docs.wto.org/imrd/directdoc.asp?DDFDocuments/u/G/TBTN25/KEN1937.docx")</f>
        <v>https://docs.wto.org/imrd/directdoc.asp?DDFDocuments/u/G/TBTN25/KEN1937.docx</v>
      </c>
      <c r="U240" t="str">
        <f>HYPERLINK("https://docs.wto.org/imrd/directdoc.asp?DDFDocuments/v/G/TBTN25/KEN1937.docx", "https://docs.wto.org/imrd/directdoc.asp?DDFDocuments/v/G/TBTN25/KEN1937.docx")</f>
        <v>https://docs.wto.org/imrd/directdoc.asp?DDFDocuments/v/G/TBTN25/KEN1937.docx</v>
      </c>
      <c r="V240" t="s">
        <v>44</v>
      </c>
      <c r="W240" t="s">
        <v>45</v>
      </c>
      <c r="X240" t="s">
        <v>45</v>
      </c>
      <c r="Y240" t="s">
        <v>45</v>
      </c>
      <c r="Z240" t="s">
        <v>45</v>
      </c>
      <c r="AA240" t="s">
        <v>45</v>
      </c>
      <c r="AB240" t="s">
        <v>45</v>
      </c>
      <c r="AC240" s="2" t="s">
        <v>1029</v>
      </c>
      <c r="AD240" t="s">
        <v>39</v>
      </c>
      <c r="AE240" t="s">
        <v>39</v>
      </c>
      <c r="AF240" t="s">
        <v>39</v>
      </c>
      <c r="AG240" t="s">
        <v>39</v>
      </c>
      <c r="AH240" t="s">
        <v>39</v>
      </c>
      <c r="AI240" s="2" t="s">
        <v>39</v>
      </c>
    </row>
    <row r="241" spans="1:35" ht="150" x14ac:dyDescent="0.25">
      <c r="A241" s="8" t="s">
        <v>1032</v>
      </c>
      <c r="B241" s="6" t="s">
        <v>606</v>
      </c>
      <c r="C241" s="7">
        <v>45992</v>
      </c>
      <c r="D241" s="9" t="str">
        <f>HYPERLINK("https://www.epingalert.org/en/Search?viewData= G/TBT/N/KEN/1939"," G/TBT/N/KEN/1939")</f>
        <v xml:space="preserve"> G/TBT/N/KEN/1939</v>
      </c>
      <c r="E241" s="8" t="s">
        <v>1030</v>
      </c>
      <c r="F241" s="8" t="s">
        <v>1031</v>
      </c>
      <c r="H241" s="8" t="s">
        <v>39</v>
      </c>
      <c r="I241" s="8" t="s">
        <v>1033</v>
      </c>
      <c r="J241" s="8" t="s">
        <v>1034</v>
      </c>
      <c r="K241" s="8" t="s">
        <v>39</v>
      </c>
      <c r="L241" s="8" t="s">
        <v>39</v>
      </c>
      <c r="M241" s="6"/>
      <c r="N241" s="7">
        <v>46052</v>
      </c>
      <c r="O241" s="7" t="s">
        <v>39</v>
      </c>
      <c r="P241" s="7" t="s">
        <v>39</v>
      </c>
      <c r="Q241" s="6" t="s">
        <v>42</v>
      </c>
      <c r="R241" s="8" t="s">
        <v>1035</v>
      </c>
      <c r="S241" t="str">
        <f>HYPERLINK("https://docs.wto.org/imrd/directdoc.asp?DDFDocuments/t/G/TBTN25/KEN1939.docx", "https://docs.wto.org/imrd/directdoc.asp?DDFDocuments/t/G/TBTN25/KEN1939.docx")</f>
        <v>https://docs.wto.org/imrd/directdoc.asp?DDFDocuments/t/G/TBTN25/KEN1939.docx</v>
      </c>
      <c r="T241" t="str">
        <f>HYPERLINK("https://docs.wto.org/imrd/directdoc.asp?DDFDocuments/u/G/TBTN25/KEN1939.docx", "https://docs.wto.org/imrd/directdoc.asp?DDFDocuments/u/G/TBTN25/KEN1939.docx")</f>
        <v>https://docs.wto.org/imrd/directdoc.asp?DDFDocuments/u/G/TBTN25/KEN1939.docx</v>
      </c>
      <c r="U241" t="str">
        <f>HYPERLINK("https://docs.wto.org/imrd/directdoc.asp?DDFDocuments/v/G/TBTN25/KEN1939.docx", "https://docs.wto.org/imrd/directdoc.asp?DDFDocuments/v/G/TBTN25/KEN1939.docx")</f>
        <v>https://docs.wto.org/imrd/directdoc.asp?DDFDocuments/v/G/TBTN25/KEN1939.docx</v>
      </c>
      <c r="V241" t="s">
        <v>44</v>
      </c>
      <c r="W241" t="s">
        <v>45</v>
      </c>
      <c r="X241" t="s">
        <v>44</v>
      </c>
      <c r="Y241" t="s">
        <v>45</v>
      </c>
      <c r="Z241" t="s">
        <v>45</v>
      </c>
      <c r="AA241" t="s">
        <v>45</v>
      </c>
      <c r="AB241" t="s">
        <v>45</v>
      </c>
      <c r="AC241" s="2" t="s">
        <v>1036</v>
      </c>
      <c r="AD241" t="s">
        <v>39</v>
      </c>
      <c r="AE241" t="s">
        <v>39</v>
      </c>
      <c r="AF241" t="s">
        <v>39</v>
      </c>
      <c r="AG241" t="s">
        <v>39</v>
      </c>
      <c r="AH241" t="s">
        <v>39</v>
      </c>
      <c r="AI241" s="2" t="s">
        <v>39</v>
      </c>
    </row>
    <row r="242" spans="1:35" ht="270" x14ac:dyDescent="0.25">
      <c r="A242" s="8" t="s">
        <v>39</v>
      </c>
      <c r="B242" s="6" t="s">
        <v>400</v>
      </c>
      <c r="C242" s="7">
        <v>45992</v>
      </c>
      <c r="D242" s="9" t="str">
        <f>HYPERLINK("https://www.epingalert.org/en/Search?viewData= G/TBT/N/VNM/382"," G/TBT/N/VNM/382")</f>
        <v xml:space="preserve"> G/TBT/N/VNM/382</v>
      </c>
      <c r="E242" s="8" t="s">
        <v>1037</v>
      </c>
      <c r="F242" s="8" t="s">
        <v>1038</v>
      </c>
      <c r="H242" s="8" t="s">
        <v>39</v>
      </c>
      <c r="I242" s="8" t="s">
        <v>39</v>
      </c>
      <c r="J242" s="8" t="s">
        <v>169</v>
      </c>
      <c r="K242" s="8" t="s">
        <v>1039</v>
      </c>
      <c r="L242" s="8" t="s">
        <v>39</v>
      </c>
      <c r="M242" s="6"/>
      <c r="N242" s="7">
        <v>46021</v>
      </c>
      <c r="O242" s="7">
        <v>46022</v>
      </c>
      <c r="P242" s="7">
        <v>46023</v>
      </c>
      <c r="Q242" s="6" t="s">
        <v>42</v>
      </c>
      <c r="R242" s="8" t="s">
        <v>1040</v>
      </c>
      <c r="S242" t="str">
        <f>HYPERLINK("https://docs.wto.org/imrd/directdoc.asp?DDFDocuments/t/G/TBTN25/VNM382.docx", "https://docs.wto.org/imrd/directdoc.asp?DDFDocuments/t/G/TBTN25/VNM382.docx")</f>
        <v>https://docs.wto.org/imrd/directdoc.asp?DDFDocuments/t/G/TBTN25/VNM382.docx</v>
      </c>
      <c r="T242" t="str">
        <f>HYPERLINK("https://docs.wto.org/imrd/directdoc.asp?DDFDocuments/u/G/TBTN25/VNM382.docx", "https://docs.wto.org/imrd/directdoc.asp?DDFDocuments/u/G/TBTN25/VNM382.docx")</f>
        <v>https://docs.wto.org/imrd/directdoc.asp?DDFDocuments/u/G/TBTN25/VNM382.docx</v>
      </c>
      <c r="U242" t="str">
        <f>HYPERLINK("https://docs.wto.org/imrd/directdoc.asp?DDFDocuments/v/G/TBTN25/VNM382.docx", "https://docs.wto.org/imrd/directdoc.asp?DDFDocuments/v/G/TBTN25/VNM382.docx")</f>
        <v>https://docs.wto.org/imrd/directdoc.asp?DDFDocuments/v/G/TBTN25/VNM382.docx</v>
      </c>
      <c r="V242" t="s">
        <v>44</v>
      </c>
      <c r="W242" t="s">
        <v>45</v>
      </c>
      <c r="X242" t="s">
        <v>45</v>
      </c>
      <c r="Y242" t="s">
        <v>45</v>
      </c>
      <c r="Z242" t="s">
        <v>45</v>
      </c>
      <c r="AA242" t="s">
        <v>45</v>
      </c>
      <c r="AB242" t="s">
        <v>45</v>
      </c>
      <c r="AC242" s="2" t="s">
        <v>1041</v>
      </c>
      <c r="AD242" t="s">
        <v>39</v>
      </c>
      <c r="AE242" t="s">
        <v>39</v>
      </c>
      <c r="AF242" t="s">
        <v>39</v>
      </c>
      <c r="AG242" t="s">
        <v>39</v>
      </c>
      <c r="AH242" t="s">
        <v>39</v>
      </c>
      <c r="AI242" s="2" t="s">
        <v>39</v>
      </c>
    </row>
    <row r="243" spans="1:35" ht="30" x14ac:dyDescent="0.25">
      <c r="A243" s="8" t="s">
        <v>1023</v>
      </c>
      <c r="B243" s="6" t="s">
        <v>606</v>
      </c>
      <c r="C243" s="7">
        <v>45992</v>
      </c>
      <c r="D243" s="9" t="str">
        <f>HYPERLINK("https://www.epingalert.org/en/Search?viewData= G/TBT/N/KEN/1934"," G/TBT/N/KEN/1934")</f>
        <v xml:space="preserve"> G/TBT/N/KEN/1934</v>
      </c>
      <c r="E243" s="8" t="s">
        <v>1042</v>
      </c>
      <c r="F243" s="8" t="s">
        <v>1043</v>
      </c>
      <c r="H243" s="8" t="s">
        <v>39</v>
      </c>
      <c r="I243" s="8" t="s">
        <v>436</v>
      </c>
      <c r="J243" s="8" t="s">
        <v>657</v>
      </c>
      <c r="K243" s="8" t="s">
        <v>39</v>
      </c>
      <c r="L243" s="8" t="s">
        <v>115</v>
      </c>
      <c r="M243" s="6"/>
      <c r="N243" s="7">
        <v>46052</v>
      </c>
      <c r="O243" s="7">
        <v>46112</v>
      </c>
      <c r="P243" s="7" t="s">
        <v>39</v>
      </c>
      <c r="Q243" s="6" t="s">
        <v>42</v>
      </c>
      <c r="R243" s="8" t="s">
        <v>1044</v>
      </c>
      <c r="S243" t="str">
        <f>HYPERLINK("https://docs.wto.org/imrd/directdoc.asp?DDFDocuments/t/G/TBTN25/KEN1934.docx", "https://docs.wto.org/imrd/directdoc.asp?DDFDocuments/t/G/TBTN25/KEN1934.docx")</f>
        <v>https://docs.wto.org/imrd/directdoc.asp?DDFDocuments/t/G/TBTN25/KEN1934.docx</v>
      </c>
      <c r="T243" t="str">
        <f>HYPERLINK("https://docs.wto.org/imrd/directdoc.asp?DDFDocuments/u/G/TBTN25/KEN1934.docx", "https://docs.wto.org/imrd/directdoc.asp?DDFDocuments/u/G/TBTN25/KEN1934.docx")</f>
        <v>https://docs.wto.org/imrd/directdoc.asp?DDFDocuments/u/G/TBTN25/KEN1934.docx</v>
      </c>
      <c r="U243" t="str">
        <f>HYPERLINK("https://docs.wto.org/imrd/directdoc.asp?DDFDocuments/v/G/TBTN25/KEN1934.docx", "https://docs.wto.org/imrd/directdoc.asp?DDFDocuments/v/G/TBTN25/KEN1934.docx")</f>
        <v>https://docs.wto.org/imrd/directdoc.asp?DDFDocuments/v/G/TBTN25/KEN1934.docx</v>
      </c>
      <c r="V243" t="s">
        <v>44</v>
      </c>
      <c r="W243" t="s">
        <v>45</v>
      </c>
      <c r="X243" t="s">
        <v>44</v>
      </c>
      <c r="Y243" t="s">
        <v>45</v>
      </c>
      <c r="Z243" t="s">
        <v>45</v>
      </c>
      <c r="AA243" t="s">
        <v>45</v>
      </c>
      <c r="AB243" t="s">
        <v>45</v>
      </c>
      <c r="AC243" s="2" t="s">
        <v>1045</v>
      </c>
      <c r="AD243" t="s">
        <v>39</v>
      </c>
      <c r="AE243" t="s">
        <v>39</v>
      </c>
      <c r="AF243" t="s">
        <v>39</v>
      </c>
      <c r="AG243" t="s">
        <v>39</v>
      </c>
      <c r="AH243" t="s">
        <v>39</v>
      </c>
      <c r="AI243" s="2" t="s">
        <v>39</v>
      </c>
    </row>
    <row r="244" spans="1:35" ht="240" x14ac:dyDescent="0.25">
      <c r="A244" s="8" t="s">
        <v>1048</v>
      </c>
      <c r="B244" s="6" t="s">
        <v>78</v>
      </c>
      <c r="C244" s="7">
        <v>45992</v>
      </c>
      <c r="D244" s="9" t="str">
        <f>HYPERLINK("https://www.epingalert.org/en/Search?viewData= G/TBT/N/CZE/260"," G/TBT/N/CZE/260")</f>
        <v xml:space="preserve"> G/TBT/N/CZE/260</v>
      </c>
      <c r="E244" s="8" t="s">
        <v>1046</v>
      </c>
      <c r="F244" s="8" t="s">
        <v>1047</v>
      </c>
      <c r="H244" s="8" t="s">
        <v>39</v>
      </c>
      <c r="I244" s="8" t="s">
        <v>321</v>
      </c>
      <c r="J244" s="8" t="s">
        <v>322</v>
      </c>
      <c r="K244" s="8" t="s">
        <v>1049</v>
      </c>
      <c r="L244" s="8" t="s">
        <v>39</v>
      </c>
      <c r="M244" s="6"/>
      <c r="N244" s="7">
        <v>46052</v>
      </c>
      <c r="O244" s="7">
        <v>46080</v>
      </c>
      <c r="P244" s="7">
        <v>46082</v>
      </c>
      <c r="Q244" s="6" t="s">
        <v>42</v>
      </c>
      <c r="R244" s="8" t="s">
        <v>1050</v>
      </c>
      <c r="S244" t="str">
        <f>HYPERLINK("https://docs.wto.org/imrd/directdoc.asp?DDFDocuments/t/G/TBTN25/CZE260.docx", "https://docs.wto.org/imrd/directdoc.asp?DDFDocuments/t/G/TBTN25/CZE260.docx")</f>
        <v>https://docs.wto.org/imrd/directdoc.asp?DDFDocuments/t/G/TBTN25/CZE260.docx</v>
      </c>
      <c r="T244" t="str">
        <f>HYPERLINK("https://docs.wto.org/imrd/directdoc.asp?DDFDocuments/u/G/TBTN25/CZE260.docx", "https://docs.wto.org/imrd/directdoc.asp?DDFDocuments/u/G/TBTN25/CZE260.docx")</f>
        <v>https://docs.wto.org/imrd/directdoc.asp?DDFDocuments/u/G/TBTN25/CZE260.docx</v>
      </c>
      <c r="U244" t="str">
        <f>HYPERLINK("https://docs.wto.org/imrd/directdoc.asp?DDFDocuments/v/G/TBTN25/CZE260.docx", "https://docs.wto.org/imrd/directdoc.asp?DDFDocuments/v/G/TBTN25/CZE260.docx")</f>
        <v>https://docs.wto.org/imrd/directdoc.asp?DDFDocuments/v/G/TBTN25/CZE260.docx</v>
      </c>
      <c r="V244" t="s">
        <v>44</v>
      </c>
      <c r="W244" t="s">
        <v>45</v>
      </c>
      <c r="X244" t="s">
        <v>45</v>
      </c>
      <c r="Y244" t="s">
        <v>45</v>
      </c>
      <c r="Z244" t="s">
        <v>45</v>
      </c>
      <c r="AA244" t="s">
        <v>45</v>
      </c>
      <c r="AB244" t="s">
        <v>45</v>
      </c>
      <c r="AC244" s="2" t="s">
        <v>1051</v>
      </c>
      <c r="AD244" t="s">
        <v>39</v>
      </c>
      <c r="AE244" t="s">
        <v>39</v>
      </c>
      <c r="AF244" t="s">
        <v>39</v>
      </c>
      <c r="AG244" t="s">
        <v>39</v>
      </c>
      <c r="AH244" t="s">
        <v>39</v>
      </c>
      <c r="AI244" s="2" t="s">
        <v>39</v>
      </c>
    </row>
    <row r="245" spans="1:35" ht="60" x14ac:dyDescent="0.25">
      <c r="A245" s="8" t="s">
        <v>1054</v>
      </c>
      <c r="B245" s="6" t="s">
        <v>606</v>
      </c>
      <c r="C245" s="7">
        <v>45992</v>
      </c>
      <c r="D245" s="9" t="str">
        <f>HYPERLINK("https://www.epingalert.org/en/Search?viewData= G/TBT/N/KEN/1931"," G/TBT/N/KEN/1931")</f>
        <v xml:space="preserve"> G/TBT/N/KEN/1931</v>
      </c>
      <c r="E245" s="8" t="s">
        <v>1052</v>
      </c>
      <c r="F245" s="8" t="s">
        <v>1053</v>
      </c>
      <c r="H245" s="8" t="s">
        <v>39</v>
      </c>
      <c r="I245" s="8" t="s">
        <v>1055</v>
      </c>
      <c r="J245" s="8" t="s">
        <v>1056</v>
      </c>
      <c r="K245" s="8" t="s">
        <v>39</v>
      </c>
      <c r="L245" s="8" t="s">
        <v>115</v>
      </c>
      <c r="M245" s="6"/>
      <c r="N245" s="7">
        <v>46052</v>
      </c>
      <c r="O245" s="7" t="s">
        <v>39</v>
      </c>
      <c r="P245" s="7" t="s">
        <v>39</v>
      </c>
      <c r="Q245" s="6" t="s">
        <v>42</v>
      </c>
      <c r="R245" s="8" t="s">
        <v>1057</v>
      </c>
      <c r="S245" t="str">
        <f>HYPERLINK("https://docs.wto.org/imrd/directdoc.asp?DDFDocuments/t/G/TBTN25/KEN1931.docx", "https://docs.wto.org/imrd/directdoc.asp?DDFDocuments/t/G/TBTN25/KEN1931.docx")</f>
        <v>https://docs.wto.org/imrd/directdoc.asp?DDFDocuments/t/G/TBTN25/KEN1931.docx</v>
      </c>
      <c r="T245" t="str">
        <f>HYPERLINK("https://docs.wto.org/imrd/directdoc.asp?DDFDocuments/u/G/TBTN25/KEN1931.docx", "https://docs.wto.org/imrd/directdoc.asp?DDFDocuments/u/G/TBTN25/KEN1931.docx")</f>
        <v>https://docs.wto.org/imrd/directdoc.asp?DDFDocuments/u/G/TBTN25/KEN1931.docx</v>
      </c>
      <c r="U245" t="str">
        <f>HYPERLINK("https://docs.wto.org/imrd/directdoc.asp?DDFDocuments/v/G/TBTN25/KEN1931.docx", "https://docs.wto.org/imrd/directdoc.asp?DDFDocuments/v/G/TBTN25/KEN1931.docx")</f>
        <v>https://docs.wto.org/imrd/directdoc.asp?DDFDocuments/v/G/TBTN25/KEN1931.docx</v>
      </c>
      <c r="V245" t="s">
        <v>44</v>
      </c>
      <c r="W245" t="s">
        <v>45</v>
      </c>
      <c r="X245" t="s">
        <v>45</v>
      </c>
      <c r="Y245" t="s">
        <v>45</v>
      </c>
      <c r="Z245" t="s">
        <v>45</v>
      </c>
      <c r="AA245" t="s">
        <v>45</v>
      </c>
      <c r="AB245" t="s">
        <v>45</v>
      </c>
      <c r="AC245" s="2" t="s">
        <v>1058</v>
      </c>
      <c r="AD245" t="s">
        <v>39</v>
      </c>
      <c r="AE245" t="s">
        <v>39</v>
      </c>
      <c r="AF245" t="s">
        <v>39</v>
      </c>
      <c r="AG245" t="s">
        <v>39</v>
      </c>
      <c r="AH245" t="s">
        <v>39</v>
      </c>
      <c r="AI245" s="2" t="s">
        <v>39</v>
      </c>
    </row>
    <row r="246" spans="1:35" ht="165" x14ac:dyDescent="0.25">
      <c r="A246" s="8" t="s">
        <v>1061</v>
      </c>
      <c r="B246" s="6" t="s">
        <v>879</v>
      </c>
      <c r="C246" s="7">
        <v>45992</v>
      </c>
      <c r="D246" s="9" t="str">
        <f>HYPERLINK("https://www.epingalert.org/en/Search?viewData= G/TBT/N/GBR/110"," G/TBT/N/GBR/110")</f>
        <v xml:space="preserve"> G/TBT/N/GBR/110</v>
      </c>
      <c r="E246" s="8" t="s">
        <v>1059</v>
      </c>
      <c r="F246" s="8" t="s">
        <v>1060</v>
      </c>
      <c r="H246" s="8" t="s">
        <v>39</v>
      </c>
      <c r="I246" s="8" t="s">
        <v>39</v>
      </c>
      <c r="J246" s="8" t="s">
        <v>151</v>
      </c>
      <c r="K246" s="8" t="s">
        <v>1062</v>
      </c>
      <c r="L246" s="8" t="s">
        <v>39</v>
      </c>
      <c r="M246" s="6"/>
      <c r="N246" s="7">
        <v>46052</v>
      </c>
      <c r="O246" s="7" t="s">
        <v>39</v>
      </c>
      <c r="P246" s="7">
        <v>46113</v>
      </c>
      <c r="Q246" s="6" t="s">
        <v>42</v>
      </c>
      <c r="R246" s="8" t="s">
        <v>1063</v>
      </c>
      <c r="S246" t="str">
        <f>HYPERLINK("https://docs.wto.org/imrd/directdoc.asp?DDFDocuments/t/G/TBTN25/GBR110.docx", "https://docs.wto.org/imrd/directdoc.asp?DDFDocuments/t/G/TBTN25/GBR110.docx")</f>
        <v>https://docs.wto.org/imrd/directdoc.asp?DDFDocuments/t/G/TBTN25/GBR110.docx</v>
      </c>
      <c r="T246" t="str">
        <f>HYPERLINK("https://docs.wto.org/imrd/directdoc.asp?DDFDocuments/u/G/TBTN25/GBR110.docx", "https://docs.wto.org/imrd/directdoc.asp?DDFDocuments/u/G/TBTN25/GBR110.docx")</f>
        <v>https://docs.wto.org/imrd/directdoc.asp?DDFDocuments/u/G/TBTN25/GBR110.docx</v>
      </c>
      <c r="U246" t="str">
        <f>HYPERLINK("https://docs.wto.org/imrd/directdoc.asp?DDFDocuments/v/G/TBTN25/GBR110.docx", "https://docs.wto.org/imrd/directdoc.asp?DDFDocuments/v/G/TBTN25/GBR110.docx")</f>
        <v>https://docs.wto.org/imrd/directdoc.asp?DDFDocuments/v/G/TBTN25/GBR110.docx</v>
      </c>
      <c r="V246" t="s">
        <v>44</v>
      </c>
      <c r="W246" t="s">
        <v>45</v>
      </c>
      <c r="X246" t="s">
        <v>45</v>
      </c>
      <c r="Y246" t="s">
        <v>45</v>
      </c>
      <c r="Z246" t="s">
        <v>45</v>
      </c>
      <c r="AA246" t="s">
        <v>45</v>
      </c>
      <c r="AB246" t="s">
        <v>45</v>
      </c>
      <c r="AC246" s="2" t="s">
        <v>1064</v>
      </c>
      <c r="AD246" t="s">
        <v>39</v>
      </c>
      <c r="AE246" t="s">
        <v>39</v>
      </c>
      <c r="AF246" t="s">
        <v>39</v>
      </c>
      <c r="AG246" t="s">
        <v>39</v>
      </c>
      <c r="AH246" t="s">
        <v>39</v>
      </c>
      <c r="AI246" s="2" t="s">
        <v>39</v>
      </c>
    </row>
    <row r="247" spans="1:35" ht="150" x14ac:dyDescent="0.25">
      <c r="A247" s="8" t="s">
        <v>1054</v>
      </c>
      <c r="B247" s="6" t="s">
        <v>606</v>
      </c>
      <c r="C247" s="7">
        <v>45992</v>
      </c>
      <c r="D247" s="9" t="str">
        <f>HYPERLINK("https://www.epingalert.org/en/Search?viewData= G/TBT/N/KEN/1933"," G/TBT/N/KEN/1933")</f>
        <v xml:space="preserve"> G/TBT/N/KEN/1933</v>
      </c>
      <c r="E247" s="8" t="s">
        <v>1065</v>
      </c>
      <c r="F247" s="8" t="s">
        <v>1066</v>
      </c>
      <c r="H247" s="8" t="s">
        <v>39</v>
      </c>
      <c r="I247" s="8" t="s">
        <v>1055</v>
      </c>
      <c r="J247" s="8" t="s">
        <v>1056</v>
      </c>
      <c r="K247" s="8" t="s">
        <v>39</v>
      </c>
      <c r="L247" s="8" t="s">
        <v>115</v>
      </c>
      <c r="M247" s="6"/>
      <c r="N247" s="7">
        <v>46052</v>
      </c>
      <c r="O247" s="7" t="s">
        <v>39</v>
      </c>
      <c r="P247" s="7" t="s">
        <v>39</v>
      </c>
      <c r="Q247" s="6" t="s">
        <v>42</v>
      </c>
      <c r="R247" s="8" t="s">
        <v>1067</v>
      </c>
      <c r="S247" t="str">
        <f>HYPERLINK("https://docs.wto.org/imrd/directdoc.asp?DDFDocuments/t/G/TBTN25/KEN1933.docx", "https://docs.wto.org/imrd/directdoc.asp?DDFDocuments/t/G/TBTN25/KEN1933.docx")</f>
        <v>https://docs.wto.org/imrd/directdoc.asp?DDFDocuments/t/G/TBTN25/KEN1933.docx</v>
      </c>
      <c r="T247" t="str">
        <f>HYPERLINK("https://docs.wto.org/imrd/directdoc.asp?DDFDocuments/u/G/TBTN25/KEN1933.docx", "https://docs.wto.org/imrd/directdoc.asp?DDFDocuments/u/G/TBTN25/KEN1933.docx")</f>
        <v>https://docs.wto.org/imrd/directdoc.asp?DDFDocuments/u/G/TBTN25/KEN1933.docx</v>
      </c>
      <c r="U247" t="str">
        <f>HYPERLINK("https://docs.wto.org/imrd/directdoc.asp?DDFDocuments/v/G/TBTN25/KEN1933.docx", "https://docs.wto.org/imrd/directdoc.asp?DDFDocuments/v/G/TBTN25/KEN1933.docx")</f>
        <v>https://docs.wto.org/imrd/directdoc.asp?DDFDocuments/v/G/TBTN25/KEN1933.docx</v>
      </c>
      <c r="V247" t="s">
        <v>44</v>
      </c>
      <c r="W247" t="s">
        <v>45</v>
      </c>
      <c r="X247" t="s">
        <v>45</v>
      </c>
      <c r="Y247" t="s">
        <v>45</v>
      </c>
      <c r="Z247" t="s">
        <v>45</v>
      </c>
      <c r="AA247" t="s">
        <v>45</v>
      </c>
      <c r="AB247" t="s">
        <v>45</v>
      </c>
      <c r="AC247" s="2" t="s">
        <v>1068</v>
      </c>
      <c r="AD247" t="s">
        <v>39</v>
      </c>
      <c r="AE247" t="s">
        <v>39</v>
      </c>
      <c r="AF247" t="s">
        <v>39</v>
      </c>
      <c r="AG247" t="s">
        <v>39</v>
      </c>
      <c r="AH247" t="s">
        <v>39</v>
      </c>
      <c r="AI247" s="2" t="s">
        <v>39</v>
      </c>
    </row>
    <row r="248" spans="1:35" ht="165" x14ac:dyDescent="0.25">
      <c r="A248" s="8" t="s">
        <v>1061</v>
      </c>
      <c r="B248" s="6" t="s">
        <v>879</v>
      </c>
      <c r="C248" s="7">
        <v>45992</v>
      </c>
      <c r="D248" s="9" t="str">
        <f>HYPERLINK("https://www.epingalert.org/en/Search?viewData= G/TBT/N/GBR/109"," G/TBT/N/GBR/109")</f>
        <v xml:space="preserve"> G/TBT/N/GBR/109</v>
      </c>
      <c r="E248" s="8" t="s">
        <v>1069</v>
      </c>
      <c r="F248" s="8" t="s">
        <v>1070</v>
      </c>
      <c r="H248" s="8" t="s">
        <v>1071</v>
      </c>
      <c r="I248" s="8" t="s">
        <v>39</v>
      </c>
      <c r="J248" s="8" t="s">
        <v>151</v>
      </c>
      <c r="K248" s="8" t="s">
        <v>1072</v>
      </c>
      <c r="L248" s="8" t="s">
        <v>39</v>
      </c>
      <c r="M248" s="6"/>
      <c r="N248" s="7">
        <v>46052</v>
      </c>
      <c r="O248" s="7" t="s">
        <v>39</v>
      </c>
      <c r="P248" s="7">
        <v>46113</v>
      </c>
      <c r="Q248" s="6" t="s">
        <v>42</v>
      </c>
      <c r="R248" s="8" t="s">
        <v>1073</v>
      </c>
      <c r="S248" t="str">
        <f>HYPERLINK("https://docs.wto.org/imrd/directdoc.asp?DDFDocuments/t/G/TBTN25/GBR109.docx", "https://docs.wto.org/imrd/directdoc.asp?DDFDocuments/t/G/TBTN25/GBR109.docx")</f>
        <v>https://docs.wto.org/imrd/directdoc.asp?DDFDocuments/t/G/TBTN25/GBR109.docx</v>
      </c>
      <c r="T248" t="str">
        <f>HYPERLINK("https://docs.wto.org/imrd/directdoc.asp?DDFDocuments/u/G/TBTN25/GBR109.docx", "https://docs.wto.org/imrd/directdoc.asp?DDFDocuments/u/G/TBTN25/GBR109.docx")</f>
        <v>https://docs.wto.org/imrd/directdoc.asp?DDFDocuments/u/G/TBTN25/GBR109.docx</v>
      </c>
      <c r="U248" t="str">
        <f>HYPERLINK("https://docs.wto.org/imrd/directdoc.asp?DDFDocuments/v/G/TBTN25/GBR109.docx", "https://docs.wto.org/imrd/directdoc.asp?DDFDocuments/v/G/TBTN25/GBR109.docx")</f>
        <v>https://docs.wto.org/imrd/directdoc.asp?DDFDocuments/v/G/TBTN25/GBR109.docx</v>
      </c>
      <c r="V248" t="s">
        <v>44</v>
      </c>
      <c r="W248" t="s">
        <v>45</v>
      </c>
      <c r="X248" t="s">
        <v>45</v>
      </c>
      <c r="Y248" t="s">
        <v>45</v>
      </c>
      <c r="Z248" t="s">
        <v>45</v>
      </c>
      <c r="AA248" t="s">
        <v>45</v>
      </c>
      <c r="AB248" t="s">
        <v>45</v>
      </c>
      <c r="AC248" s="2" t="s">
        <v>1074</v>
      </c>
      <c r="AD248" t="s">
        <v>39</v>
      </c>
      <c r="AE248" t="s">
        <v>39</v>
      </c>
      <c r="AF248" t="s">
        <v>39</v>
      </c>
      <c r="AG248" t="s">
        <v>39</v>
      </c>
      <c r="AH248" t="s">
        <v>39</v>
      </c>
      <c r="AI248" s="2" t="s">
        <v>39</v>
      </c>
    </row>
    <row r="249" spans="1:35" ht="150" x14ac:dyDescent="0.25">
      <c r="A249" s="8" t="s">
        <v>1054</v>
      </c>
      <c r="B249" s="6" t="s">
        <v>606</v>
      </c>
      <c r="C249" s="7">
        <v>45992</v>
      </c>
      <c r="D249" s="9" t="str">
        <f>HYPERLINK("https://www.epingalert.org/en/Search?viewData= G/TBT/N/KEN/1932"," G/TBT/N/KEN/1932")</f>
        <v xml:space="preserve"> G/TBT/N/KEN/1932</v>
      </c>
      <c r="E249" s="8" t="s">
        <v>1075</v>
      </c>
      <c r="F249" s="8" t="s">
        <v>1076</v>
      </c>
      <c r="H249" s="8" t="s">
        <v>39</v>
      </c>
      <c r="I249" s="8" t="s">
        <v>1055</v>
      </c>
      <c r="J249" s="8" t="s">
        <v>1056</v>
      </c>
      <c r="K249" s="8" t="s">
        <v>39</v>
      </c>
      <c r="L249" s="8" t="s">
        <v>115</v>
      </c>
      <c r="M249" s="6"/>
      <c r="N249" s="7">
        <v>46052</v>
      </c>
      <c r="O249" s="7" t="s">
        <v>39</v>
      </c>
      <c r="P249" s="7" t="s">
        <v>39</v>
      </c>
      <c r="Q249" s="6" t="s">
        <v>42</v>
      </c>
      <c r="R249" s="8" t="s">
        <v>1077</v>
      </c>
      <c r="S249" t="str">
        <f>HYPERLINK("https://docs.wto.org/imrd/directdoc.asp?DDFDocuments/t/G/TBTN25/KEN1932.docx", "https://docs.wto.org/imrd/directdoc.asp?DDFDocuments/t/G/TBTN25/KEN1932.docx")</f>
        <v>https://docs.wto.org/imrd/directdoc.asp?DDFDocuments/t/G/TBTN25/KEN1932.docx</v>
      </c>
      <c r="T249" t="str">
        <f>HYPERLINK("https://docs.wto.org/imrd/directdoc.asp?DDFDocuments/u/G/TBTN25/KEN1932.docx", "https://docs.wto.org/imrd/directdoc.asp?DDFDocuments/u/G/TBTN25/KEN1932.docx")</f>
        <v>https://docs.wto.org/imrd/directdoc.asp?DDFDocuments/u/G/TBTN25/KEN1932.docx</v>
      </c>
      <c r="U249" t="str">
        <f>HYPERLINK("https://docs.wto.org/imrd/directdoc.asp?DDFDocuments/v/G/TBTN25/KEN1932.docx", "https://docs.wto.org/imrd/directdoc.asp?DDFDocuments/v/G/TBTN25/KEN1932.docx")</f>
        <v>https://docs.wto.org/imrd/directdoc.asp?DDFDocuments/v/G/TBTN25/KEN1932.docx</v>
      </c>
      <c r="V249" t="s">
        <v>44</v>
      </c>
      <c r="W249" t="s">
        <v>45</v>
      </c>
      <c r="X249" t="s">
        <v>45</v>
      </c>
      <c r="Y249" t="s">
        <v>45</v>
      </c>
      <c r="Z249" t="s">
        <v>45</v>
      </c>
      <c r="AA249" t="s">
        <v>45</v>
      </c>
      <c r="AB249" t="s">
        <v>45</v>
      </c>
      <c r="AC249" s="2" t="s">
        <v>1078</v>
      </c>
      <c r="AD249" t="s">
        <v>39</v>
      </c>
      <c r="AE249" t="s">
        <v>39</v>
      </c>
      <c r="AF249" t="s">
        <v>39</v>
      </c>
      <c r="AG249" t="s">
        <v>39</v>
      </c>
      <c r="AH249" t="s">
        <v>39</v>
      </c>
      <c r="AI249" s="2" t="s">
        <v>39</v>
      </c>
    </row>
    <row r="250" spans="1:35" ht="60" x14ac:dyDescent="0.25">
      <c r="A250" s="8" t="s">
        <v>1081</v>
      </c>
      <c r="B250" s="6" t="s">
        <v>606</v>
      </c>
      <c r="C250" s="7">
        <v>45992</v>
      </c>
      <c r="D250" s="9" t="str">
        <f>HYPERLINK("https://www.epingalert.org/en/Search?viewData= G/TBT/N/KEN/1938"," G/TBT/N/KEN/1938")</f>
        <v xml:space="preserve"> G/TBT/N/KEN/1938</v>
      </c>
      <c r="E250" s="8" t="s">
        <v>1079</v>
      </c>
      <c r="F250" s="8" t="s">
        <v>1080</v>
      </c>
      <c r="H250" s="8" t="s">
        <v>39</v>
      </c>
      <c r="I250" s="8" t="s">
        <v>1082</v>
      </c>
      <c r="J250" s="8" t="s">
        <v>1083</v>
      </c>
      <c r="K250" s="8" t="s">
        <v>39</v>
      </c>
      <c r="L250" s="8" t="s">
        <v>39</v>
      </c>
      <c r="M250" s="6"/>
      <c r="N250" s="7">
        <v>46052</v>
      </c>
      <c r="O250" s="7">
        <v>46112</v>
      </c>
      <c r="P250" s="7" t="s">
        <v>39</v>
      </c>
      <c r="Q250" s="6" t="s">
        <v>42</v>
      </c>
      <c r="R250" s="8" t="s">
        <v>1084</v>
      </c>
      <c r="S250" t="str">
        <f>HYPERLINK("https://docs.wto.org/imrd/directdoc.asp?DDFDocuments/t/G/TBTN25/KEN1938.docx", "https://docs.wto.org/imrd/directdoc.asp?DDFDocuments/t/G/TBTN25/KEN1938.docx")</f>
        <v>https://docs.wto.org/imrd/directdoc.asp?DDFDocuments/t/G/TBTN25/KEN1938.docx</v>
      </c>
      <c r="T250" t="str">
        <f>HYPERLINK("https://docs.wto.org/imrd/directdoc.asp?DDFDocuments/u/G/TBTN25/KEN1938.docx", "https://docs.wto.org/imrd/directdoc.asp?DDFDocuments/u/G/TBTN25/KEN1938.docx")</f>
        <v>https://docs.wto.org/imrd/directdoc.asp?DDFDocuments/u/G/TBTN25/KEN1938.docx</v>
      </c>
      <c r="U250" t="str">
        <f>HYPERLINK("https://docs.wto.org/imrd/directdoc.asp?DDFDocuments/v/G/TBTN25/KEN1938.docx", "https://docs.wto.org/imrd/directdoc.asp?DDFDocuments/v/G/TBTN25/KEN1938.docx")</f>
        <v>https://docs.wto.org/imrd/directdoc.asp?DDFDocuments/v/G/TBTN25/KEN1938.docx</v>
      </c>
      <c r="V250" t="s">
        <v>44</v>
      </c>
      <c r="W250" t="s">
        <v>45</v>
      </c>
      <c r="X250" t="s">
        <v>45</v>
      </c>
      <c r="Y250" t="s">
        <v>45</v>
      </c>
      <c r="Z250" t="s">
        <v>45</v>
      </c>
      <c r="AA250" t="s">
        <v>45</v>
      </c>
      <c r="AB250" t="s">
        <v>45</v>
      </c>
      <c r="AC250" s="2" t="s">
        <v>1085</v>
      </c>
      <c r="AD250" t="s">
        <v>39</v>
      </c>
      <c r="AE250" t="s">
        <v>39</v>
      </c>
      <c r="AF250" t="s">
        <v>39</v>
      </c>
      <c r="AG250" t="s">
        <v>39</v>
      </c>
      <c r="AH250" t="s">
        <v>39</v>
      </c>
      <c r="AI250" s="2" t="s">
        <v>39</v>
      </c>
    </row>
    <row r="251" spans="1:35" ht="45" x14ac:dyDescent="0.25">
      <c r="A251" s="8" t="s">
        <v>1089</v>
      </c>
      <c r="B251" s="6" t="s">
        <v>1086</v>
      </c>
      <c r="C251" s="7">
        <v>45992</v>
      </c>
      <c r="D251" s="9" t="str">
        <f>HYPERLINK("https://www.epingalert.org/en/Search?viewData= G/TBT/N/BRA/1614"," G/TBT/N/BRA/1614")</f>
        <v xml:space="preserve"> G/TBT/N/BRA/1614</v>
      </c>
      <c r="E251" s="8" t="s">
        <v>1087</v>
      </c>
      <c r="F251" s="8" t="s">
        <v>1088</v>
      </c>
      <c r="H251" s="8" t="s">
        <v>1090</v>
      </c>
      <c r="I251" s="8" t="s">
        <v>1091</v>
      </c>
      <c r="J251" s="8" t="s">
        <v>162</v>
      </c>
      <c r="K251" s="8" t="s">
        <v>1092</v>
      </c>
      <c r="L251" s="8" t="s">
        <v>39</v>
      </c>
      <c r="M251" s="6"/>
      <c r="N251" s="7">
        <v>45692</v>
      </c>
      <c r="O251" s="7" t="s">
        <v>39</v>
      </c>
      <c r="P251" s="7" t="s">
        <v>39</v>
      </c>
      <c r="Q251" s="6" t="s">
        <v>42</v>
      </c>
      <c r="R251" s="8" t="s">
        <v>1093</v>
      </c>
      <c r="S251" t="str">
        <f>HYPERLINK("https://docs.wto.org/imrd/directdoc.asp?DDFDocuments/t/G/TBTN25/BRA1614.docx", "https://docs.wto.org/imrd/directdoc.asp?DDFDocuments/t/G/TBTN25/BRA1614.docx")</f>
        <v>https://docs.wto.org/imrd/directdoc.asp?DDFDocuments/t/G/TBTN25/BRA1614.docx</v>
      </c>
      <c r="T251" t="str">
        <f>HYPERLINK("https://docs.wto.org/imrd/directdoc.asp?DDFDocuments/u/G/TBTN25/BRA1614.docx", "https://docs.wto.org/imrd/directdoc.asp?DDFDocuments/u/G/TBTN25/BRA1614.docx")</f>
        <v>https://docs.wto.org/imrd/directdoc.asp?DDFDocuments/u/G/TBTN25/BRA1614.docx</v>
      </c>
      <c r="U251" t="str">
        <f>HYPERLINK("https://docs.wto.org/imrd/directdoc.asp?DDFDocuments/v/G/TBTN25/BRA1614.docx", "https://docs.wto.org/imrd/directdoc.asp?DDFDocuments/v/G/TBTN25/BRA1614.docx")</f>
        <v>https://docs.wto.org/imrd/directdoc.asp?DDFDocuments/v/G/TBTN25/BRA1614.docx</v>
      </c>
      <c r="V251" t="s">
        <v>44</v>
      </c>
      <c r="W251" t="s">
        <v>45</v>
      </c>
      <c r="X251" t="s">
        <v>45</v>
      </c>
      <c r="Y251" t="s">
        <v>45</v>
      </c>
      <c r="Z251" t="s">
        <v>45</v>
      </c>
      <c r="AA251" t="s">
        <v>45</v>
      </c>
      <c r="AB251" t="s">
        <v>45</v>
      </c>
      <c r="AC251" s="2" t="s">
        <v>1094</v>
      </c>
      <c r="AD251" t="s">
        <v>39</v>
      </c>
      <c r="AE251" t="s">
        <v>39</v>
      </c>
      <c r="AF251" t="s">
        <v>39</v>
      </c>
      <c r="AG251" t="s">
        <v>39</v>
      </c>
      <c r="AH251" t="s">
        <v>39</v>
      </c>
      <c r="AI251" s="2" t="s">
        <v>39</v>
      </c>
    </row>
    <row r="252" spans="1:35" ht="210" x14ac:dyDescent="0.25">
      <c r="A252" s="8" t="s">
        <v>1097</v>
      </c>
      <c r="B252" s="6" t="s">
        <v>606</v>
      </c>
      <c r="C252" s="7">
        <v>45992</v>
      </c>
      <c r="D252" s="9" t="str">
        <f>HYPERLINK("https://www.epingalert.org/en/Search?viewData= G/TBT/N/KEN/1940"," G/TBT/N/KEN/1940")</f>
        <v xml:space="preserve"> G/TBT/N/KEN/1940</v>
      </c>
      <c r="E252" s="8" t="s">
        <v>1095</v>
      </c>
      <c r="F252" s="8" t="s">
        <v>1096</v>
      </c>
      <c r="H252" s="8" t="s">
        <v>39</v>
      </c>
      <c r="I252" s="8" t="s">
        <v>1098</v>
      </c>
      <c r="J252" s="8" t="s">
        <v>1034</v>
      </c>
      <c r="K252" s="8" t="s">
        <v>39</v>
      </c>
      <c r="L252" s="8" t="s">
        <v>39</v>
      </c>
      <c r="M252" s="6"/>
      <c r="N252" s="7">
        <v>46052</v>
      </c>
      <c r="O252" s="7" t="s">
        <v>39</v>
      </c>
      <c r="P252" s="7" t="s">
        <v>39</v>
      </c>
      <c r="Q252" s="6" t="s">
        <v>42</v>
      </c>
      <c r="R252" s="8" t="s">
        <v>1099</v>
      </c>
      <c r="S252" t="str">
        <f>HYPERLINK("https://docs.wto.org/imrd/directdoc.asp?DDFDocuments/t/G/TBTN25/KEN1940.docx", "https://docs.wto.org/imrd/directdoc.asp?DDFDocuments/t/G/TBTN25/KEN1940.docx")</f>
        <v>https://docs.wto.org/imrd/directdoc.asp?DDFDocuments/t/G/TBTN25/KEN1940.docx</v>
      </c>
      <c r="T252" t="str">
        <f>HYPERLINK("https://docs.wto.org/imrd/directdoc.asp?DDFDocuments/u/G/TBTN25/KEN1940.docx", "https://docs.wto.org/imrd/directdoc.asp?DDFDocuments/u/G/TBTN25/KEN1940.docx")</f>
        <v>https://docs.wto.org/imrd/directdoc.asp?DDFDocuments/u/G/TBTN25/KEN1940.docx</v>
      </c>
      <c r="U252" t="str">
        <f>HYPERLINK("https://docs.wto.org/imrd/directdoc.asp?DDFDocuments/v/G/TBTN25/KEN1940.docx", "https://docs.wto.org/imrd/directdoc.asp?DDFDocuments/v/G/TBTN25/KEN1940.docx")</f>
        <v>https://docs.wto.org/imrd/directdoc.asp?DDFDocuments/v/G/TBTN25/KEN1940.docx</v>
      </c>
      <c r="V252" t="s">
        <v>44</v>
      </c>
      <c r="W252" t="s">
        <v>45</v>
      </c>
      <c r="X252" t="s">
        <v>44</v>
      </c>
      <c r="Y252" t="s">
        <v>45</v>
      </c>
      <c r="Z252" t="s">
        <v>45</v>
      </c>
      <c r="AA252" t="s">
        <v>45</v>
      </c>
      <c r="AB252" t="s">
        <v>45</v>
      </c>
      <c r="AC252" s="2" t="s">
        <v>1100</v>
      </c>
      <c r="AD252" t="s">
        <v>39</v>
      </c>
      <c r="AE252" t="s">
        <v>39</v>
      </c>
      <c r="AF252" t="s">
        <v>39</v>
      </c>
      <c r="AG252" t="s">
        <v>39</v>
      </c>
      <c r="AH252" t="s">
        <v>39</v>
      </c>
      <c r="AI252" s="2" t="s">
        <v>39</v>
      </c>
    </row>
    <row r="253" spans="1:35" ht="195" x14ac:dyDescent="0.25">
      <c r="A253" s="8" t="s">
        <v>1023</v>
      </c>
      <c r="B253" s="6" t="s">
        <v>606</v>
      </c>
      <c r="C253" s="7">
        <v>45992</v>
      </c>
      <c r="D253" s="9" t="str">
        <f>HYPERLINK("https://www.epingalert.org/en/Search?viewData= G/TBT/N/KEN/1935"," G/TBT/N/KEN/1935")</f>
        <v xml:space="preserve"> G/TBT/N/KEN/1935</v>
      </c>
      <c r="E253" s="8" t="s">
        <v>1101</v>
      </c>
      <c r="F253" s="8" t="s">
        <v>1102</v>
      </c>
      <c r="H253" s="8" t="s">
        <v>39</v>
      </c>
      <c r="I253" s="8" t="s">
        <v>436</v>
      </c>
      <c r="J253" s="8" t="s">
        <v>657</v>
      </c>
      <c r="K253" s="8" t="s">
        <v>39</v>
      </c>
      <c r="L253" s="8" t="s">
        <v>115</v>
      </c>
      <c r="M253" s="6"/>
      <c r="N253" s="7">
        <v>46052</v>
      </c>
      <c r="O253" s="7">
        <v>46112</v>
      </c>
      <c r="P253" s="7" t="s">
        <v>39</v>
      </c>
      <c r="Q253" s="6" t="s">
        <v>42</v>
      </c>
      <c r="R253" s="8" t="s">
        <v>1103</v>
      </c>
      <c r="S253" t="str">
        <f>HYPERLINK("https://docs.wto.org/imrd/directdoc.asp?DDFDocuments/t/G/TBTN25/KEN1935.docx", "https://docs.wto.org/imrd/directdoc.asp?DDFDocuments/t/G/TBTN25/KEN1935.docx")</f>
        <v>https://docs.wto.org/imrd/directdoc.asp?DDFDocuments/t/G/TBTN25/KEN1935.docx</v>
      </c>
      <c r="T253" t="str">
        <f>HYPERLINK("https://docs.wto.org/imrd/directdoc.asp?DDFDocuments/u/G/TBTN25/KEN1935.docx", "https://docs.wto.org/imrd/directdoc.asp?DDFDocuments/u/G/TBTN25/KEN1935.docx")</f>
        <v>https://docs.wto.org/imrd/directdoc.asp?DDFDocuments/u/G/TBTN25/KEN1935.docx</v>
      </c>
      <c r="U253" t="str">
        <f>HYPERLINK("https://docs.wto.org/imrd/directdoc.asp?DDFDocuments/v/G/TBTN25/KEN1935.docx", "https://docs.wto.org/imrd/directdoc.asp?DDFDocuments/v/G/TBTN25/KEN1935.docx")</f>
        <v>https://docs.wto.org/imrd/directdoc.asp?DDFDocuments/v/G/TBTN25/KEN1935.docx</v>
      </c>
      <c r="V253" t="s">
        <v>44</v>
      </c>
      <c r="W253" t="s">
        <v>45</v>
      </c>
      <c r="X253" t="s">
        <v>44</v>
      </c>
      <c r="Y253" t="s">
        <v>45</v>
      </c>
      <c r="Z253" t="s">
        <v>45</v>
      </c>
      <c r="AA253" t="s">
        <v>45</v>
      </c>
      <c r="AB253" t="s">
        <v>45</v>
      </c>
      <c r="AC253" s="2" t="s">
        <v>1104</v>
      </c>
      <c r="AD253" t="s">
        <v>39</v>
      </c>
      <c r="AE253" t="s">
        <v>39</v>
      </c>
      <c r="AF253" t="s">
        <v>39</v>
      </c>
      <c r="AG253" t="s">
        <v>39</v>
      </c>
      <c r="AH253" t="s">
        <v>39</v>
      </c>
      <c r="AI253" s="2" t="s">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Notifications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Agnete Debell</dc:creator>
  <cp:lastModifiedBy>Agnete Debell</cp:lastModifiedBy>
  <dcterms:created xsi:type="dcterms:W3CDTF">2026-01-15T08:11:16Z</dcterms:created>
  <dcterms:modified xsi:type="dcterms:W3CDTF">2026-01-15T08:11:17Z</dcterms:modified>
</cp:coreProperties>
</file>