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EBDE9AB6-B573-424D-96A8-675F7A19D36A}" xr6:coauthVersionLast="47" xr6:coauthVersionMax="47" xr10:uidLastSave="{00000000-0000-0000-0000-000000000000}"/>
  <bookViews>
    <workbookView xWindow="-108" yWindow="-108" windowWidth="23256" windowHeight="1245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2" i="1" l="1"/>
  <c r="P112" i="1"/>
  <c r="O112" i="1"/>
  <c r="B112" i="1"/>
  <c r="Q110" i="1"/>
  <c r="P110" i="1"/>
  <c r="O110" i="1"/>
  <c r="B110" i="1"/>
  <c r="Q36" i="1"/>
  <c r="P36" i="1"/>
  <c r="O36" i="1"/>
  <c r="B36" i="1"/>
  <c r="Q2" i="1"/>
  <c r="P2" i="1"/>
  <c r="O2" i="1"/>
  <c r="B2" i="1"/>
  <c r="Q111" i="1"/>
  <c r="P111" i="1"/>
  <c r="O111" i="1"/>
  <c r="B111" i="1"/>
  <c r="Q63" i="1"/>
  <c r="P63" i="1"/>
  <c r="O63" i="1"/>
  <c r="B63" i="1"/>
  <c r="Q62" i="1"/>
  <c r="P62" i="1"/>
  <c r="O62" i="1"/>
  <c r="B62" i="1"/>
  <c r="Q65" i="1"/>
  <c r="P65" i="1"/>
  <c r="O65" i="1"/>
  <c r="B65" i="1"/>
  <c r="Q24" i="1"/>
  <c r="P24" i="1"/>
  <c r="O24" i="1"/>
  <c r="B24" i="1"/>
  <c r="Q23" i="1"/>
  <c r="P23" i="1"/>
  <c r="O23" i="1"/>
  <c r="B23" i="1"/>
  <c r="Q22" i="1"/>
  <c r="P22" i="1"/>
  <c r="O22" i="1"/>
  <c r="B22" i="1"/>
  <c r="Q21" i="1"/>
  <c r="P21" i="1"/>
  <c r="O21" i="1"/>
  <c r="B21" i="1"/>
  <c r="Q47" i="1"/>
  <c r="P47" i="1"/>
  <c r="O47" i="1"/>
  <c r="B47" i="1"/>
  <c r="Q15" i="1"/>
  <c r="P15" i="1"/>
  <c r="O15" i="1"/>
  <c r="B15" i="1"/>
  <c r="Q3" i="1"/>
  <c r="P3" i="1"/>
  <c r="O3" i="1"/>
  <c r="B3" i="1"/>
  <c r="Q14" i="1"/>
  <c r="P14" i="1"/>
  <c r="O14" i="1"/>
  <c r="B14" i="1"/>
  <c r="Q26" i="1"/>
  <c r="P26" i="1"/>
  <c r="O26" i="1"/>
  <c r="B26" i="1"/>
  <c r="Q20" i="1"/>
  <c r="P20" i="1"/>
  <c r="O20" i="1"/>
  <c r="B20" i="1"/>
  <c r="Q19" i="1"/>
  <c r="P19" i="1"/>
  <c r="O19" i="1"/>
  <c r="B19" i="1"/>
  <c r="Q141" i="1"/>
  <c r="P141" i="1"/>
  <c r="O141" i="1"/>
  <c r="B141" i="1"/>
  <c r="Q153" i="1"/>
  <c r="P153" i="1"/>
  <c r="O153" i="1"/>
  <c r="B153" i="1"/>
  <c r="Q131" i="1"/>
  <c r="P131" i="1"/>
  <c r="O131" i="1"/>
  <c r="B131" i="1"/>
  <c r="Q18" i="1"/>
  <c r="P18" i="1"/>
  <c r="O18" i="1"/>
  <c r="B18" i="1"/>
  <c r="Q96" i="1"/>
  <c r="P96" i="1"/>
  <c r="O96" i="1"/>
  <c r="B96" i="1"/>
  <c r="Q64" i="1"/>
  <c r="P64" i="1"/>
  <c r="O64" i="1"/>
  <c r="B64" i="1"/>
  <c r="Q13" i="1"/>
  <c r="P13" i="1"/>
  <c r="O13" i="1"/>
  <c r="B13" i="1"/>
  <c r="Q12" i="1"/>
  <c r="P12" i="1"/>
  <c r="O12" i="1"/>
  <c r="B12" i="1"/>
  <c r="Q11" i="1"/>
  <c r="O11" i="1"/>
  <c r="B11" i="1"/>
  <c r="Q25" i="1"/>
  <c r="P25" i="1"/>
  <c r="O25" i="1"/>
  <c r="B25" i="1"/>
  <c r="Q17" i="1"/>
  <c r="P17" i="1"/>
  <c r="O17" i="1"/>
  <c r="B17" i="1"/>
  <c r="Q10" i="1"/>
  <c r="P10" i="1"/>
  <c r="O10" i="1"/>
  <c r="B10" i="1"/>
  <c r="Q28" i="1"/>
  <c r="P28" i="1"/>
  <c r="O28" i="1"/>
  <c r="B28" i="1"/>
  <c r="Q27" i="1"/>
  <c r="P27" i="1"/>
  <c r="O27" i="1"/>
  <c r="B27" i="1"/>
  <c r="Q61" i="1"/>
  <c r="P61" i="1"/>
  <c r="O61" i="1"/>
  <c r="B61" i="1"/>
  <c r="Q128" i="1"/>
  <c r="P128" i="1"/>
  <c r="O128" i="1"/>
  <c r="B128" i="1"/>
  <c r="Q33" i="1"/>
  <c r="P33" i="1"/>
  <c r="O33" i="1"/>
  <c r="B33" i="1"/>
  <c r="Q130" i="1"/>
  <c r="P130" i="1"/>
  <c r="O130" i="1"/>
  <c r="B130" i="1"/>
  <c r="Q72" i="1"/>
  <c r="P72" i="1"/>
  <c r="O72" i="1"/>
  <c r="B72" i="1"/>
  <c r="Q71" i="1"/>
  <c r="P71" i="1"/>
  <c r="O71" i="1"/>
  <c r="B71" i="1"/>
  <c r="Q6" i="1"/>
  <c r="P6" i="1"/>
  <c r="O6" i="1"/>
  <c r="B6" i="1"/>
  <c r="Q70" i="1"/>
  <c r="P70" i="1"/>
  <c r="O70" i="1"/>
  <c r="B70" i="1"/>
  <c r="Q29" i="1"/>
  <c r="P29" i="1"/>
  <c r="O29" i="1"/>
  <c r="B29" i="1"/>
  <c r="Q154" i="1"/>
  <c r="P154" i="1"/>
  <c r="O154" i="1"/>
  <c r="B154" i="1"/>
  <c r="Q69" i="1"/>
  <c r="P69" i="1"/>
  <c r="O69" i="1"/>
  <c r="B69" i="1"/>
  <c r="Q68" i="1"/>
  <c r="P68" i="1"/>
  <c r="O68" i="1"/>
  <c r="B68" i="1"/>
  <c r="Q97" i="1"/>
  <c r="P97" i="1"/>
  <c r="O97" i="1"/>
  <c r="B97" i="1"/>
  <c r="Q144" i="1"/>
  <c r="P144" i="1"/>
  <c r="O144" i="1"/>
  <c r="B144" i="1"/>
  <c r="Q55" i="1"/>
  <c r="P55" i="1"/>
  <c r="O55" i="1"/>
  <c r="B55" i="1"/>
  <c r="Q5" i="1"/>
  <c r="P5" i="1"/>
  <c r="O5" i="1"/>
  <c r="B5" i="1"/>
  <c r="Q81" i="1"/>
  <c r="P81" i="1"/>
  <c r="O81" i="1"/>
  <c r="B81" i="1"/>
  <c r="Q80" i="1"/>
  <c r="P80" i="1"/>
  <c r="O80" i="1"/>
  <c r="B80" i="1"/>
  <c r="Q156" i="1"/>
  <c r="P156" i="1"/>
  <c r="O156" i="1"/>
  <c r="B156" i="1"/>
  <c r="Q129" i="1"/>
  <c r="P129" i="1"/>
  <c r="O129" i="1"/>
  <c r="B129" i="1"/>
  <c r="Q152" i="1"/>
  <c r="P152" i="1"/>
  <c r="O152" i="1"/>
  <c r="B152" i="1"/>
  <c r="Q88" i="1"/>
  <c r="P88" i="1"/>
  <c r="O88" i="1"/>
  <c r="B88" i="1"/>
  <c r="Q16" i="1"/>
  <c r="P16" i="1"/>
  <c r="O16" i="1"/>
  <c r="B16" i="1"/>
  <c r="Q147" i="1"/>
  <c r="P147" i="1"/>
  <c r="O147" i="1"/>
  <c r="B147" i="1"/>
  <c r="Q109" i="1"/>
  <c r="P109" i="1"/>
  <c r="O109" i="1"/>
  <c r="B109" i="1"/>
  <c r="Q137" i="1"/>
  <c r="P137" i="1"/>
  <c r="O137" i="1"/>
  <c r="B137" i="1"/>
  <c r="Q126" i="1"/>
  <c r="P126" i="1"/>
  <c r="O126" i="1"/>
  <c r="B126" i="1"/>
  <c r="Q145" i="1"/>
  <c r="P145" i="1"/>
  <c r="O145" i="1"/>
  <c r="B145" i="1"/>
  <c r="Q142" i="1"/>
  <c r="P142" i="1"/>
  <c r="O142" i="1"/>
  <c r="B142" i="1"/>
  <c r="Q115" i="1"/>
  <c r="P115" i="1"/>
  <c r="O115" i="1"/>
  <c r="B115" i="1"/>
  <c r="Q118" i="1"/>
  <c r="P118" i="1"/>
  <c r="O118" i="1"/>
  <c r="B118" i="1"/>
  <c r="Q116" i="1"/>
  <c r="P116" i="1"/>
  <c r="O116" i="1"/>
  <c r="B116" i="1"/>
  <c r="Q136" i="1"/>
  <c r="P136" i="1"/>
  <c r="O136" i="1"/>
  <c r="B136" i="1"/>
  <c r="Q117" i="1"/>
  <c r="P117" i="1"/>
  <c r="O117" i="1"/>
  <c r="B117" i="1"/>
  <c r="Q135" i="1"/>
  <c r="P135" i="1"/>
  <c r="O135" i="1"/>
  <c r="B135" i="1"/>
  <c r="Q146" i="1"/>
  <c r="P146" i="1"/>
  <c r="O146" i="1"/>
  <c r="B146" i="1"/>
  <c r="Q66" i="1"/>
  <c r="P66" i="1"/>
  <c r="O66" i="1"/>
  <c r="B66" i="1"/>
  <c r="Q52" i="1"/>
  <c r="P52" i="1"/>
  <c r="O52" i="1"/>
  <c r="B52" i="1"/>
  <c r="Q51" i="1"/>
  <c r="P51" i="1"/>
  <c r="O51" i="1"/>
  <c r="B51" i="1"/>
  <c r="Q50" i="1"/>
  <c r="P50" i="1"/>
  <c r="O50" i="1"/>
  <c r="B50" i="1"/>
  <c r="Q35" i="1"/>
  <c r="P35" i="1"/>
  <c r="O35" i="1"/>
  <c r="B35" i="1"/>
  <c r="Q114" i="1"/>
  <c r="P114" i="1"/>
  <c r="O114" i="1"/>
  <c r="B114" i="1"/>
  <c r="Q158" i="1"/>
  <c r="P158" i="1"/>
  <c r="O158" i="1"/>
  <c r="B158" i="1"/>
  <c r="Q85" i="1"/>
  <c r="P85" i="1"/>
  <c r="O85" i="1"/>
  <c r="B85" i="1"/>
  <c r="Q91" i="1"/>
  <c r="P91" i="1"/>
  <c r="O91" i="1"/>
  <c r="B91" i="1"/>
  <c r="Q54" i="1"/>
  <c r="P54" i="1"/>
  <c r="O54" i="1"/>
  <c r="B54" i="1"/>
  <c r="Q143" i="1"/>
  <c r="P143" i="1"/>
  <c r="O143" i="1"/>
  <c r="B143" i="1"/>
  <c r="Q94" i="1"/>
  <c r="P94" i="1"/>
  <c r="O94" i="1"/>
  <c r="B94" i="1"/>
  <c r="Q48" i="1"/>
  <c r="P48" i="1"/>
  <c r="O48" i="1"/>
  <c r="B48" i="1"/>
  <c r="Q93" i="1"/>
  <c r="P93" i="1"/>
  <c r="O93" i="1"/>
  <c r="B93" i="1"/>
  <c r="Q122" i="1"/>
  <c r="P122" i="1"/>
  <c r="O122" i="1"/>
  <c r="B122" i="1"/>
  <c r="Q120" i="1"/>
  <c r="P120" i="1"/>
  <c r="O120" i="1"/>
  <c r="B120" i="1"/>
  <c r="Q53" i="1"/>
  <c r="P53" i="1"/>
  <c r="O53" i="1"/>
  <c r="B53" i="1"/>
  <c r="Q155" i="1"/>
  <c r="P155" i="1"/>
  <c r="O155" i="1"/>
  <c r="B155" i="1"/>
  <c r="Q119" i="1"/>
  <c r="P119" i="1"/>
  <c r="O119" i="1"/>
  <c r="B119" i="1"/>
  <c r="Q121" i="1"/>
  <c r="P121" i="1"/>
  <c r="O121" i="1"/>
  <c r="B121" i="1"/>
  <c r="Q87" i="1"/>
  <c r="P87" i="1"/>
  <c r="O87" i="1"/>
  <c r="B87" i="1"/>
  <c r="Q4" i="1"/>
  <c r="P4" i="1"/>
  <c r="O4" i="1"/>
  <c r="B4" i="1"/>
  <c r="Q123" i="1"/>
  <c r="P123" i="1"/>
  <c r="O123" i="1"/>
  <c r="B123" i="1"/>
  <c r="Q7" i="1"/>
  <c r="P7" i="1"/>
  <c r="O7" i="1"/>
  <c r="B7" i="1"/>
  <c r="Q108" i="1"/>
  <c r="P108" i="1"/>
  <c r="O108" i="1"/>
  <c r="B108" i="1"/>
  <c r="Q124" i="1"/>
  <c r="P124" i="1"/>
  <c r="O124" i="1"/>
  <c r="B124" i="1"/>
  <c r="Q84" i="1"/>
  <c r="P84" i="1"/>
  <c r="O84" i="1"/>
  <c r="B84" i="1"/>
  <c r="Q32" i="1"/>
  <c r="P32" i="1"/>
  <c r="O32" i="1"/>
  <c r="B32" i="1"/>
  <c r="Q31" i="1"/>
  <c r="P31" i="1"/>
  <c r="O31" i="1"/>
  <c r="B31" i="1"/>
  <c r="Q157" i="1"/>
  <c r="P157" i="1"/>
  <c r="O157" i="1"/>
  <c r="B157" i="1"/>
  <c r="Q45" i="1"/>
  <c r="P45" i="1"/>
  <c r="O45" i="1"/>
  <c r="B45" i="1"/>
  <c r="Q37" i="1"/>
  <c r="P37" i="1"/>
  <c r="O37" i="1"/>
  <c r="B37" i="1"/>
  <c r="Q92" i="1"/>
  <c r="P92" i="1"/>
  <c r="O92" i="1"/>
  <c r="B92" i="1"/>
  <c r="Q79" i="1"/>
  <c r="P79" i="1"/>
  <c r="O79" i="1"/>
  <c r="B79" i="1"/>
  <c r="Q78" i="1"/>
  <c r="P78" i="1"/>
  <c r="O78" i="1"/>
  <c r="B78" i="1"/>
  <c r="Q149" i="1"/>
  <c r="P149" i="1"/>
  <c r="O149" i="1"/>
  <c r="B149" i="1"/>
  <c r="Q140" i="1"/>
  <c r="P140" i="1"/>
  <c r="O140" i="1"/>
  <c r="B140" i="1"/>
  <c r="Q30" i="1"/>
  <c r="P30" i="1"/>
  <c r="O30" i="1"/>
  <c r="B30" i="1"/>
  <c r="Q46" i="1"/>
  <c r="P46" i="1"/>
  <c r="O46" i="1"/>
  <c r="B46" i="1"/>
  <c r="Q133" i="1"/>
  <c r="P133" i="1"/>
  <c r="O133" i="1"/>
  <c r="B133" i="1"/>
  <c r="Q34" i="1"/>
  <c r="P34" i="1"/>
  <c r="O34" i="1"/>
  <c r="B34" i="1"/>
  <c r="Q132" i="1"/>
  <c r="P132" i="1"/>
  <c r="O132" i="1"/>
  <c r="B132" i="1"/>
  <c r="Q77" i="1"/>
  <c r="P77" i="1"/>
  <c r="O77" i="1"/>
  <c r="B77" i="1"/>
  <c r="Q86" i="1"/>
  <c r="P86" i="1"/>
  <c r="O86" i="1"/>
  <c r="B86" i="1"/>
  <c r="Q150" i="1"/>
  <c r="P150" i="1"/>
  <c r="O150" i="1"/>
  <c r="B150" i="1"/>
  <c r="Q56" i="1"/>
  <c r="P56" i="1"/>
  <c r="O56" i="1"/>
  <c r="B56" i="1"/>
  <c r="Q90" i="1"/>
  <c r="P90" i="1"/>
  <c r="O90" i="1"/>
  <c r="B90" i="1"/>
  <c r="Q148" i="1"/>
  <c r="P148" i="1"/>
  <c r="O148" i="1"/>
  <c r="B148" i="1"/>
  <c r="Q139" i="1"/>
  <c r="P139" i="1"/>
  <c r="O139" i="1"/>
  <c r="B139" i="1"/>
  <c r="Q76" i="1"/>
  <c r="P76" i="1"/>
  <c r="O76" i="1"/>
  <c r="B76" i="1"/>
  <c r="Q75" i="1"/>
  <c r="P75" i="1"/>
  <c r="O75" i="1"/>
  <c r="B75" i="1"/>
  <c r="Q151" i="1"/>
  <c r="P151" i="1"/>
  <c r="O151" i="1"/>
  <c r="B151" i="1"/>
  <c r="Q74" i="1"/>
  <c r="P74" i="1"/>
  <c r="O74" i="1"/>
  <c r="B74" i="1"/>
  <c r="Q138" i="1"/>
  <c r="P138" i="1"/>
  <c r="O138" i="1"/>
  <c r="B138" i="1"/>
  <c r="Q73" i="1"/>
  <c r="P73" i="1"/>
  <c r="O73" i="1"/>
  <c r="B73" i="1"/>
  <c r="Q134" i="1"/>
  <c r="P134" i="1"/>
  <c r="O134" i="1"/>
  <c r="B134" i="1"/>
  <c r="Q107" i="1"/>
  <c r="P107" i="1"/>
  <c r="O107" i="1"/>
  <c r="B107" i="1"/>
  <c r="Q44" i="1"/>
  <c r="P44" i="1"/>
  <c r="O44" i="1"/>
  <c r="B44" i="1"/>
  <c r="Q43" i="1"/>
  <c r="P43" i="1"/>
  <c r="O43" i="1"/>
  <c r="B43" i="1"/>
  <c r="Q106" i="1"/>
  <c r="P106" i="1"/>
  <c r="O106" i="1"/>
  <c r="B106" i="1"/>
  <c r="Q42" i="1"/>
  <c r="P42" i="1"/>
  <c r="O42" i="1"/>
  <c r="B42" i="1"/>
  <c r="Q105" i="1"/>
  <c r="P105" i="1"/>
  <c r="O105" i="1"/>
  <c r="B105" i="1"/>
  <c r="Q102" i="1"/>
  <c r="P102" i="1"/>
  <c r="O102" i="1"/>
  <c r="B102" i="1"/>
  <c r="Q41" i="1"/>
  <c r="P41" i="1"/>
  <c r="O41" i="1"/>
  <c r="B41" i="1"/>
  <c r="Q101" i="1"/>
  <c r="P101" i="1"/>
  <c r="O101" i="1"/>
  <c r="B101" i="1"/>
  <c r="Q40" i="1"/>
  <c r="P40" i="1"/>
  <c r="O40" i="1"/>
  <c r="B40" i="1"/>
  <c r="Q104" i="1"/>
  <c r="P104" i="1"/>
  <c r="O104" i="1"/>
  <c r="B104" i="1"/>
  <c r="Q67" i="1"/>
  <c r="P67" i="1"/>
  <c r="O67" i="1"/>
  <c r="B67" i="1"/>
  <c r="Q100" i="1"/>
  <c r="P100" i="1"/>
  <c r="O100" i="1"/>
  <c r="B100" i="1"/>
  <c r="Q83" i="1"/>
  <c r="P83" i="1"/>
  <c r="O83" i="1"/>
  <c r="B83" i="1"/>
  <c r="Q103" i="1"/>
  <c r="P103" i="1"/>
  <c r="O103" i="1"/>
  <c r="B103" i="1"/>
  <c r="Q99" i="1"/>
  <c r="P99" i="1"/>
  <c r="O99" i="1"/>
  <c r="B99" i="1"/>
  <c r="Q98" i="1"/>
  <c r="P98" i="1"/>
  <c r="O98" i="1"/>
  <c r="B98" i="1"/>
  <c r="Q39" i="1"/>
  <c r="P39" i="1"/>
  <c r="O39" i="1"/>
  <c r="B39" i="1"/>
  <c r="Q38" i="1"/>
  <c r="P38" i="1"/>
  <c r="O38" i="1"/>
  <c r="B38" i="1"/>
  <c r="P95" i="1"/>
  <c r="O95" i="1"/>
  <c r="B95" i="1"/>
  <c r="Q113" i="1"/>
  <c r="P113" i="1"/>
  <c r="O113" i="1"/>
  <c r="B113" i="1"/>
  <c r="Q82" i="1"/>
  <c r="P82" i="1"/>
  <c r="O82" i="1"/>
  <c r="B82" i="1"/>
  <c r="Q127" i="1"/>
  <c r="P127" i="1"/>
  <c r="O127" i="1"/>
  <c r="B127" i="1"/>
  <c r="Q60" i="1"/>
  <c r="P60" i="1"/>
  <c r="O60" i="1"/>
  <c r="B60" i="1"/>
  <c r="Q49" i="1"/>
  <c r="P49" i="1"/>
  <c r="O49" i="1"/>
  <c r="B49" i="1"/>
  <c r="Q59" i="1"/>
  <c r="P59" i="1"/>
  <c r="O59" i="1"/>
  <c r="B59" i="1"/>
  <c r="Q58" i="1"/>
  <c r="P58" i="1"/>
  <c r="O58" i="1"/>
  <c r="B58" i="1"/>
  <c r="Q57" i="1"/>
  <c r="P57" i="1"/>
  <c r="O57" i="1"/>
  <c r="B57" i="1"/>
  <c r="O9" i="1"/>
  <c r="B9" i="1"/>
  <c r="P8" i="1"/>
  <c r="O8" i="1"/>
  <c r="B8" i="1"/>
  <c r="P89" i="1"/>
  <c r="O89" i="1"/>
  <c r="B89" i="1"/>
  <c r="P125" i="1"/>
  <c r="O125" i="1"/>
  <c r="B125" i="1"/>
</calcChain>
</file>

<file path=xl/sharedStrings.xml><?xml version="1.0" encoding="utf-8"?>
<sst xmlns="http://schemas.openxmlformats.org/spreadsheetml/2006/main" count="1712" uniqueCount="805">
  <si>
    <t>Notifying Member</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</si>
  <si>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</si>
  <si>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</si>
  <si>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</si>
  <si>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</si>
  <si>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</si>
  <si>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</si>
  <si>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</si>
  <si>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</si>
  <si>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</si>
  <si>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</si>
  <si>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</si>
  <si>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</si>
  <si>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</si>
  <si>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</si>
  <si>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</si>
  <si>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Thailand</t>
  </si>
  <si>
    <t>Draft Ministerial Regulation Prescribing Industrial Products for Escalators and Moving Walks to Conform to the Standard B.E. …</t>
  </si>
  <si>
    <t>The draft Ministerial Regulation mandates escalators and moving walks to conform to the Thai Industrial Standard TIS 3778 Part 1-25XX (20XX) Safety Requirement for Escalators and Moving Walks Part 1: Global Essential Safety Requirements (GESR).This standard specifies Global Essential Safety Requirements (GESR) for escalators and moving walks, their components and functions, and establishes a system and provides methods for minimizing safety risks that might arise in the course of the operation and use of, or work on, escalators and moving walks.This standard applies to escalators and moving walks that are intended to carry persons.This standard does not cover all needs of users with disabilities, and risks arising from work on escalators and moving walks under construction and during alterations and dismantling, vandalism, and fire in the environment outside the Load Carrying Unit (LCU).</t>
  </si>
  <si>
    <t>Escalators and moving walks (ICS 91.140.90)</t>
  </si>
  <si>
    <t>8428 - 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t>
  </si>
  <si>
    <t>91.140.90 - Lifts. Escalators</t>
  </si>
  <si>
    <t>Protection of human health or safety (TBT); Quality requirements (TBT)</t>
  </si>
  <si>
    <t/>
  </si>
  <si>
    <t>Regular notification</t>
  </si>
  <si>
    <r>
      <rPr>
        <sz val="11"/>
        <rFont val="Calibri"/>
      </rPr>
      <t>https://members.wto.org/crnattachments/2024/TBT/THA/24_02334_00_x.pdf</t>
    </r>
  </si>
  <si>
    <t>Bahrain, Kingdom of</t>
  </si>
  <si>
    <t>Refrigerators, Refrigerator- Freezers and Freezers- Energy Performance, Testing and Labeling Requirements </t>
  </si>
  <si>
    <t>A draft technical regulation that specifies the Minimum Energy Performance Standard (MEPS) and testing requirements of refrigerators, refrigerator-freezers and freezers and applies to: (a)  Household Refrigerators, refrigerator-freezers, and freezers that are electrically operated(b)  Household Refrigerators and refrigerator-freezers with a total capacity up to 1500 liters (53 ft3)   (c)  Household Freezers with a capacity up to 850 liters (30 ft3)</t>
  </si>
  <si>
    <t>ICS: 97.130.20, 97.040.30, 27.200, 27.015, 91.120.10</t>
  </si>
  <si>
    <t>27.200 - Refrigerating technology; 91.120.10 - Thermal insulation of buildings; 97.040.30 - Domestic refrigerating appliances; 97.130.20 - Commercial refrigerating appliances; 27.015 - Energy efficiency. Energy conservation in general</t>
  </si>
  <si>
    <t>Consumer information, labelling (TBT); Protection of the environment (TBT)</t>
  </si>
  <si>
    <r>
      <rPr>
        <sz val="11"/>
        <rFont val="Calibri"/>
      </rPr>
      <t>https://members.wto.org/crnattachments/2024/TBT/BHR/24_02313_00_e.pdf</t>
    </r>
  </si>
  <si>
    <t>Ukraine</t>
  </si>
  <si>
    <t>draft Law of Ukraine “On Amendments to Certain Laws of Ukraine on the Circulation of Cotton Varieties in Ukraine”</t>
  </si>
  <si>
    <t>The draft Law provides for simplification of the procedures for import and placing into circulation of cotton varieties in Ukraine during the period of martial law and three years following its termination or cancellation.The draft Law proposes amendments to Section VI "Final Provisions" of the Law of Ukraine "On the State Biosafety System in the Creation, Testing, Transportation and Use of Genetically Modified Organisms”, according to which temporarily, for the period of martial law in Ukraine and within 36 months after its termination or cancellation, there will be no requirement for state registration of GMOs and obtaining permits as stipulated by this Law for import, research, state approbation (testing), industrial production, and placing into circulation of genetically modified cotton as well as products manufactured with its use.The draft Law also amends Section IX "Final Provisions" of the Law of Ukraine "On Seeds and Planting Material" with a provision, according to which, for the period of martial law in Ukraine and for 36 months after its termination or cancellation, placing into circulation of cotton seeds varieties and their use is allowed without certification of seed material.The draft Law is also notified under the SPS Agreement.</t>
  </si>
  <si>
    <t>cotton seeds</t>
  </si>
  <si>
    <t>12072 - - Cotton seeds:</t>
  </si>
  <si>
    <t>65.020.20 - Plant growing</t>
  </si>
  <si>
    <t>Reducing trade barriers and facilitating trade (TBT)</t>
  </si>
  <si>
    <t>Plant health</t>
  </si>
  <si>
    <r>
      <rPr>
        <sz val="11"/>
        <rFont val="Calibri"/>
      </rPr>
      <t>https://members.wto.org/crnattachments/2024/TBT/UKR/24_02310_00_x.pdf
https://itd.rada.gov.ua/billInfo/Bills/CardByRn?regNum=10427-1&amp;conv=9</t>
    </r>
  </si>
  <si>
    <t>Japan</t>
  </si>
  <si>
    <t>Partial revision of the ministerial ordinance establishing technical standards for detectors and transmitters of fire alarm equipment</t>
  </si>
  <si>
    <t> The functions of detectors in fire alarm equipment will be newly established in response to amendments to the ministerial ordinances regarding equipment used for firefighting that has the required fire safety performance in specified small-scale facilities.</t>
  </si>
  <si>
    <t>Fire alarm equipment detector</t>
  </si>
  <si>
    <t>8531 - Electric sound or visual signalling apparatus, e.g. bells, sirens, indicator panels, burglar or fire alarms (excl. those for cycles, motor vehicles and traffic signalling); parts thereof</t>
  </si>
  <si>
    <t>13.220 - Protection against fire</t>
  </si>
  <si>
    <t>National security requirements (TBT)</t>
  </si>
  <si>
    <r>
      <rPr>
        <sz val="11"/>
        <rFont val="Calibri"/>
      </rPr>
      <t>https://members.wto.org/crnattachments/2024/TBT/JPN/24_02306_00_e.pdf</t>
    </r>
  </si>
  <si>
    <t>Brazil</t>
  </si>
  <si>
    <t>Draft resolution 1241, 20 March 2024</t>
  </si>
  <si>
    <t>This Draft Resolution contains provisions on changes the positive list of monomers, other
starting substances and polymers authorized for the
development of plastic packaging and equipment
in contact with food.</t>
  </si>
  <si>
    <t>Food technology (ICS code(s): 67)</t>
  </si>
  <si>
    <t>67.250 - Materials and articles in contact with foodstuffs; 67 - Food technology</t>
  </si>
  <si>
    <t>Protection of human health or safety (TBT)</t>
  </si>
  <si>
    <r>
      <rPr>
        <sz val="11"/>
        <rFont val="Calibri"/>
      </rPr>
      <t>https://members.wto.org/crnattachments/2024/TBT/BRA/24_02296_00_x.pdf</t>
    </r>
  </si>
  <si>
    <t>Draft resolution 1242, 20 March 2024</t>
  </si>
  <si>
    <t>This Draft Resolution contains provisions on sanitary requirements for infant formulas for infants and young children, transitional foods and cereal-based foods for infants and young children, formulas for enteral nutrition and diet therapy formulas for inborn errors of metabolism.This regulation will be also notified to the SPS Committee.</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</si>
  <si>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</si>
  <si>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67 - Food technology</t>
  </si>
  <si>
    <t>Food standards</t>
  </si>
  <si>
    <r>
      <rPr>
        <sz val="11"/>
        <rFont val="Calibri"/>
      </rPr>
      <t>https://members.wto.org/crnattachments/2024/TBT/BRA/24_02297_00_x.pdf</t>
    </r>
  </si>
  <si>
    <t>Draft resolution 1243, 20 March 2024</t>
  </si>
  <si>
    <t>This Draft Resolution establishes composition and quality requirements, content and nutritional claims and list of authorized constituents for infant formulas, transitional foods and cereal-based foods for infants and young children, formulas for enteral nutrition and diet therapy formulas for inborn errors of metabolism.This regulation will be also notified to the SPS Committee </t>
  </si>
  <si>
    <r>
      <rPr>
        <sz val="11"/>
        <rFont val="Calibri"/>
      </rPr>
      <t>https://members.wto.org/crnattachments/2024/TBT/BRA/24_02295_00_x.pdf</t>
    </r>
  </si>
  <si>
    <t>Moldova, Republic of</t>
  </si>
  <si>
    <t>The Government Decision No 856/2023 for the approval of the Technical Regulation relating to labelling of the materials used in the main components of footwear for sale to the consumer</t>
  </si>
  <si>
    <t>The Government Decision for the approval of the Technical Regulation lays down rules to the labelling of the materials used in the main components of footwear for sale to the consumer, information on the composition of footwear shall be conveyed by means of labelling. The labelling shall convey information relating to the three parts of the footwear, namely: the upper; the lining and sock; and the outersole. The composition of the footwear shall be indicated on the basis either of pictograms or of written indications for specific materials.</t>
  </si>
  <si>
    <t>FOOTWEAR, GAITERS AND THE LIKE; PARTS OF SUCH ARTICLES (HS code(s): 64)</t>
  </si>
  <si>
    <t>64 - FOOTWEAR, GAITERS AND THE LIKE; PARTS OF SUCH ARTICLES</t>
  </si>
  <si>
    <t>61.060 - Footwear</t>
  </si>
  <si>
    <t>Consumer information, labelling (TBT); Quality requirements (TBT); Harmonization (TBT); Reducing trade barriers and facilitating trade (TBT); Other (TBT)</t>
  </si>
  <si>
    <t>Labelling</t>
  </si>
  <si>
    <r>
      <rPr>
        <sz val="11"/>
        <rFont val="Calibri"/>
      </rPr>
      <t xml:space="preserve">https://members.wto.org/crnattachments/2024/TBT/MDA/24_02277_00_x.pdf
https://www.legis.md/cautare/getResults?doc_id=140041&amp;lang=ro
</t>
    </r>
  </si>
  <si>
    <t>Draft resolution 1244, 20 March 2024</t>
  </si>
  <si>
    <t>This Draft Resolution establishes the positive list of additives intended for
production of plastic materials and coatings
polymers in contact with food.</t>
  </si>
  <si>
    <r>
      <rPr>
        <sz val="11"/>
        <rFont val="Calibri"/>
      </rPr>
      <t>https://members.wto.org/crnattachments/2024/TBT/BRA/24_02294_00_x.pdf</t>
    </r>
  </si>
  <si>
    <t>The Government Decision No. 11/2024 for the approval of the Technical Regulation on textile fibre names and related labelling and marking of the fibre composition of textile products</t>
  </si>
  <si>
    <t>The Technical Regulation lays down rules on the use of textile fibre names and appropriate labelling and marking of the fibre composition of textile products, in order to improve the functioning of the internal market and to provide accurate information to consumers.</t>
  </si>
  <si>
    <t>SILK (HS code(s): 50); WOOL, FINE OR COARSE ANIMAL HAIR; HORSEHAIR YARN AND WOVEN FABRIC (HS code(s): 51); COTTON (HS code(s): 52); OTHER VEGETABLE TEXTILE FIBRES; PAPER YARN AND WOVEN FABRICS OF PAPER YARN (HS code(s): 53); MAN-MADE FILAMENTS; STRIP AND THE LIKE OF MAN-MADE TEXTILE MATERIALS (HS code(s): 54); MAN-MADE STAPLE FIBRES (HS code(s): 55); WADDING, FELT AND NONWOVENS; SPECIAL YARNS; TWINE, CORDAGE, ROPES AND CABLES AND ARTICLES THEREOF (HS code(s): 56); CARPETS AND OTHER TEXTILE FLOOR COVERINGS (HS code(s): 57); SPECIAL WOVEN FABRICS; TUFTED TEXTILE FABRICS; LACE; TAPESTRIES; TRIMMINGS; EMBROIDERY (HS code(s): 58); IMPREGNATED, COATED, COVERED OR LAMINATED TEXTILE FABRICS; TEXTILE ARTICLES OF A KIND SUITABLE FOR INDUSTRIAL USE (HS code(s): 59); KNITTED OR CROCHETED FABRICS (HS code(s): 60); ARTICLES OF APPAREL AND CLOTHING ACCESSORIES, KNITTED OR CROCHETED (HS code(s): 61); ARTICLES OF APPAREL AND CLOTHING ACCESSORIES, NOT KNITTED OR CROCHETED (HS code(s): 62); OTHER MADE-UP TEXTILE ARTICLES; SETS; WORN CLOTHING AND WORN TEXTILE ARTICLES; RAGS (HS code(s): 63); HEADGEAR AND PARTS THEREOF (HS code(s): 65); UMBRELLAS, SUN UMBRELLAS, WALKING STICKS, SEAT-STICKS, WHIPS, RIDING-CROPS AND PARTS THEREOF (HS code(s): 66)</t>
  </si>
  <si>
    <t>65 - HEADGEAR AND PARTS THEREOF; 66 - UMBRELLAS, SUN UMBRELLAS, WALKING STICKS, SEAT-STICKS, WHIPS, RIDING-CROPS AND PARTS THEREOF; 50 - SILK; 51 - WOOL, FINE OR COARSE ANIMAL HAIR; HORSEHAIR YARN AND WOVEN FABRIC; 52 - COTTON; 53 - OTHER VEGETABLE TEXTILE FIBRES; PAPER YARN AND WOVEN FABRICS OF PAPER YARN; 54 - MAN-MADE FILAMENTS; STRIP AND THE LIKE OF MAN-MADE TEXTILE MATERIALS; 55 - MAN-MADE STAPLE FIBRES; 56 - WADDING, FELT AND NONWOVENS; SPECIAL YARNS; TWINE, CORDAGE, ROPES AND CABLES AND ARTICLES THEREOF; 57 - CARPETS AND OTHER TEXTILE FLOOR COVERINGS; 58 - SPECIAL WOVEN FABRICS; TUFTED TEXTILE FABRICS; LACE; TAPESTRIES; TRIMMINGS; EMBROIDERY; 59 - IMPREGNATED, COATED, COVERED OR LAMINATED TEXTILE FABRICS; TEXTILE ARTICLES OF A KIND SUITABLE FOR INDUSTRIAL USE; 60 - KNITTED OR CROCHETED FABRICS; 61 - ARTICLES OF APPAREL AND CLOTHING ACCESSORIES, KNITTED OR CROCHETED; 62 - ARTICLES OF APPAREL AND CLOTHING ACCESSORIES, NOT KNITTED OR CROCHETED; 63 - OTHER MADE-UP TEXTILE ARTICLES; SETS; WORN CLOTHING AND WORN TEXTILE ARTICLES; RAGS</t>
  </si>
  <si>
    <t>59.060 - Textile fibres</t>
  </si>
  <si>
    <r>
      <rPr>
        <sz val="11"/>
        <rFont val="Calibri"/>
      </rPr>
      <t xml:space="preserve">https://members.wto.org/crnattachments/2024/TBT/MDA/24_02275_00_x.pdf
https://www.legis.md/cautare/getResults?doc_id=142036&amp;lang=ro
</t>
    </r>
  </si>
  <si>
    <t>United States of America</t>
  </si>
  <si>
    <t>Certain Existing Chemicals; Request To Submit Unpublished Health 
and Safety Data Under the Toxic Substances Control Act (TSCA)</t>
  </si>
  <si>
    <t>Proposed rule - The Environmental Protection Agency (EPA or the Agency) is proposing to require manufacturers (including importers) of 16 chemical substances to submit copies and lists of certain unpublished health and safety studies to EPA. Health and safety studies sought by this action will help inform EPA's responsibilities pursuant to Toxic Substances Control Act (TSCA), including prioritization, risk evaluation, and risk management.The chemical substances being added by this proposed rule are:4,4-Methylene bis(2-chloraniline) (CASRN 101–14–4); 4-tert-octylphenol(4-(1,1,3,3-Tetramethylbutyl)-phenol) (CASRN140–66–9); Acetaldehyde (CASRN75–07–0); Acrylonitrile (CASRN 107–13–1); Benzenamine (CASRN 62–53–3); Benzene (CASRN 71–43–2); Bisphenol A (CASRN 80–05–7); Ethylbenzene (CASRN 100–41–4); Naphthalene (CASRN 91–20–3); Vinyl Chloride (CASRN 75–01–4); Styrene (CASRN 100–42–5); Tribomomethane (Bromoform) (CASRN 75–25–2); Triglycidyl isocyanurate; (CASRN 2451–62–9); Hydrogen fluoride (CARN 7664–39–3); N-(1,3-Dimethylbutyl)-N′-phenyl-p-phenylenediamine (6PPD) (CASRN 793–24–8); and 2-anilino-5-[(4-methylpentan-2-yl) amino]cyclohexa-2,5-diene-1,4-dione (6PPD-quinone) (CASRN 2754428–18–5).</t>
  </si>
  <si>
    <t>Certain existing chemicals; Environmental protection (ICS code(s): 13.020); Protection against dangerous goods (ICS code(s): 13.300); Production in the chemical industry (ICS code(s): 71.020); Products of the chemical industry (ICS code(s): 71.100)</t>
  </si>
  <si>
    <t>13.020 - Environmental protection; 13.300 - Protection against dangerous goods; 71.020 - Production in the chemical industry; 71.100 - Products of the chemical industry</t>
  </si>
  <si>
    <t>Protection of the environment (TBT); Prevention of deceptive practices and consumer protection (TBT)</t>
  </si>
  <si>
    <r>
      <rPr>
        <sz val="11"/>
        <rFont val="Calibri"/>
      </rPr>
      <t>https://members.wto.org/crnattachments/2024/TBT/USA/24_02286_00_e.pdf</t>
    </r>
  </si>
  <si>
    <t>Banned Devices; Proposal To Ban Electrical Stimulation Devices 
for Self-Injurious or Aggressive Behavior</t>
  </si>
  <si>
    <t>Proposed rule - The Food and Drug Administration (FDA, the Agency, or we) is 
proposing to ban electrical stimulation devices (ESDs) intended for 
self-injurious behavior (SIB) or aggressive behavior (AB). FDA has 
determined these devices present an unreasonable and substantial risk 
of illness or injury that cannot be corrected or eliminated by 
labeling. This proposal follows a court decision vacating a prior ban 
and amendment to the Federal Food, Drug, and Cosmetic Act clarifying 
our authority to ban a device for one or more intended uses. This 
action, if finalized, will mean ESDs for SIB and AB are adulterated and 
not legally marketed.</t>
  </si>
  <si>
    <t>Electrical stimulation devices intended for self-injurious behavior; Medical equipment (ICS code(s): 11.040); Domestic safety (ICS code(s): 13.120)</t>
  </si>
  <si>
    <t>11.040 - Medical equipment; 13.120 - Domestic safety</t>
  </si>
  <si>
    <t>Protection of human health or safety (TBT); Prevention of deceptive practices and consumer protection (TBT)</t>
  </si>
  <si>
    <t>Human health</t>
  </si>
  <si>
    <r>
      <rPr>
        <sz val="11"/>
        <rFont val="Calibri"/>
      </rPr>
      <t>https://members.wto.org/crnattachments/2024/TBT/USA/24_02292_00_e.pdf</t>
    </r>
  </si>
  <si>
    <t>Draft resolution 1245, 20 March 2024</t>
  </si>
  <si>
    <t>This Draft Resolution contains provisions on the validation of bioanalytical methods and analysis of study samples for regulatory submissions of industrialized medicines for human use.The bioanalytical method used to quantify the drug in matrix biological must be described in detail, and Guide nº XX, of XX 2024, which deals with the validation of bioanalytical methods and sample analysis study (ICH M10 - Bioanalytical method validation and study sample analysis /ICH M10 - validation of bioanalytical methods and analysis of study samples), and its updates.</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</si>
  <si>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 Medicaments (ICS code(s): 11.120.10)</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</si>
  <si>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</si>
  <si>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t>11.120.10 - Medicaments</t>
  </si>
  <si>
    <r>
      <rPr>
        <sz val="11"/>
        <rFont val="Calibri"/>
      </rPr>
      <t>https://members.wto.org/crnattachments/2024/TBT/BRA/24_02293_00_x.pdf
Draft: http://antigo.anvisa.gov.br/documents/10181/3855414/CONSULTA+P%C3%9ABLICA+N%C2%BA+1245+DIRE2.pdf/c926d52e-08a6-4327-b90c-1a5b2420de63
Comment form: https://pesquisa.anvisa.gov.br/index.php/335465?lang=pt-BR
The comment form link will be available only on 01 April 2024</t>
    </r>
  </si>
  <si>
    <t>Israel</t>
  </si>
  <si>
    <t>SI 3581 - Welding consumables — Covered electrodes for manual metal arc welding of stainless and heat-resisting steels — Classification</t>
  </si>
  <si>
    <t>The existing Mandatory Standard SI 3581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</si>
  <si>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t>Electrodes for arc welding (HS: 8311) (ICS: 25.160.20)</t>
  </si>
  <si>
    <t>8311 - 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</si>
  <si>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25 - Manufacturing engineering</t>
  </si>
  <si>
    <t>Reducing trade barriers and facilitating trade (TBT); Cost saving and productivity enhancement (TBT)</t>
  </si>
  <si>
    <r>
      <rPr>
        <sz val="11"/>
        <rFont val="Calibri"/>
      </rPr>
      <t>https://members.wto.org/crnattachments/2024/TBT/ISR/24_02228_00_x.pdf</t>
    </r>
  </si>
  <si>
    <t>SI 3580 - Welding consumables — Covered electrodes for manual metal arc welding of creep-resisting steels — Classification</t>
  </si>
  <si>
    <t>The existing Mandatory Standard SI 3580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</si>
  <si>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r>
      <rPr>
        <sz val="11"/>
        <rFont val="Calibri"/>
      </rPr>
      <t>https://members.wto.org/crnattachments/2024/TBT/ISR/24_02227_00_x.pdf</t>
    </r>
  </si>
  <si>
    <t>Kenya</t>
  </si>
  <si>
    <t>DEAS 849: 2023 Silk (sheen) emulsion paint for interior use — Specification</t>
  </si>
  <si>
    <t>This Draft East African Standard specifies requirements, sampling and test methods for silk (sheen) emulsion paint for interior use.</t>
  </si>
  <si>
    <t>Paints and varnishes (ICS code(s): 87.040)</t>
  </si>
  <si>
    <t>87.040 - Paints and varnishes</t>
  </si>
  <si>
    <t>Harmonization (TBT); Quality requirements (TBT); Prevention of deceptive practices and consumer protection (TBT); Consumer information, labelling (TBT); Reducing trade barriers and facilitating trade (TBT); Cost saving and productivity enhancement (TBT)</t>
  </si>
  <si>
    <r>
      <rPr>
        <sz val="11"/>
        <rFont val="Calibri"/>
      </rPr>
      <t xml:space="preserve">https://members.wto.org/crnattachments/2024/TBT/KEN/24_02244_00_e.pdf
Kenya Bureau of Standards
WTO/TBT National Enquiry Point
P.O. Box: 54974-00200
 Nairobi
 Kenya
Telephone: + (254) 020 605490
 605506/6948258
Fax: + (254) 020 609660/609665
E-mail: info@kebs.org; Website: http://www.kebs.org
</t>
    </r>
  </si>
  <si>
    <t>Tanzania</t>
  </si>
  <si>
    <t>Cost saving and productivity enhancement (TBT); Reducing trade barriers and facilitating trade (TBT); Consumer information, labelling (TBT); Prevention of deceptive practices and consumer protection (TBT); Quality requirements (TBT); Harmonization (TBT)</t>
  </si>
  <si>
    <t>DEAS 851: 2023 Matt emulsion paint for interior and exterior use — Specification</t>
  </si>
  <si>
    <t>This Draft East African Standard specifies requirements, sampling and test methods for matt emulsion paint for interior and exterior use.</t>
  </si>
  <si>
    <t>Paint and colour industries (ICS code(s): 87)</t>
  </si>
  <si>
    <t>87 - Paint and colour industries</t>
  </si>
  <si>
    <r>
      <rPr>
        <sz val="11"/>
        <rFont val="Calibri"/>
      </rPr>
      <t xml:space="preserve">https://members.wto.org/crnattachments/2024/TBT/KEN/24_02249_00_e.pdf
Kenya Bureau of Standards
WTO/TBT National Enquiry Point
P.O. Box: 54974-00200
 Nairobi
 Kenya
Telephone: + (254) 020 605490
 605506/6948258
Fax: + (254) 020 609660/609665
E-mail: info@kebs.org; Website: http://www.kebs.org
</t>
    </r>
  </si>
  <si>
    <t>Korea, Republic of</t>
  </si>
  <si>
    <t>“Designation of Consumer Chemical Products subject to Safety Verification, and Safety and Labeling Standards Thereof”</t>
  </si>
  <si>
    <t>o Major Contents: _x000D_
- Establishment of Committee judging consumer chemical products confused as food _x000D_
- Indication of changes in product weight and capacity, etc.</t>
  </si>
  <si>
    <t>Consumer Chemical Products subject to Safety Verification_x000D_
 These products are designated and publicly notified by the Minister of Environment as deemed to be risky from a risk assessment conducted in accordance with the Consumer Chemical Products and Biocides Safety Control Act.</t>
  </si>
  <si>
    <t>71.100 - Products of the chemical industry</t>
  </si>
  <si>
    <t>Consumer information, labelling (TBT)</t>
  </si>
  <si>
    <r>
      <rPr>
        <sz val="11"/>
        <rFont val="Calibri"/>
      </rPr>
      <t>https://members.wto.org/crnattachments/2024/TBT/KOR/24_02243_00_x.pdf
https://members.wto.org/crnattachments/2024/TBT/KOR/24_02243_01_x.pdf</t>
    </r>
  </si>
  <si>
    <t>Rwanda</t>
  </si>
  <si>
    <t>The Government Decision No.718/2023 for the approval of the Technical Regulation relating to crystal glass</t>
  </si>
  <si>
    <t>The Government Decision No. 718/2023 for the approval of the Technical Regulation lays down the rules on making available on the market crystal glass, composition, characteristics of manufacture and labelling of the crystal categories. The Annex 2 establishes the methods for determining the chemical and physical properties of categories of crystal glass.</t>
  </si>
  <si>
    <t>GLASS AND GLASSWARE (HS code(s): 70)</t>
  </si>
  <si>
    <t>70 - GLASS AND GLASSWARE</t>
  </si>
  <si>
    <t>81.040 - Glass</t>
  </si>
  <si>
    <r>
      <rPr>
        <sz val="11"/>
        <rFont val="Calibri"/>
      </rPr>
      <t xml:space="preserve">https://members.wto.org/crnattachments/2024/TBT/MDA/24_02276_00_x.pdf
https://www.legis.md/cautare/getResults?doc_id=139410&amp;lang=ro 
</t>
    </r>
  </si>
  <si>
    <t>Uganda</t>
  </si>
  <si>
    <t>SI 1340 - Covered electrodes for electric metal arc welding of non-alloy steels</t>
  </si>
  <si>
    <t>The existing Mandatory Standard SI 1340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</si>
  <si>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r>
      <rPr>
        <sz val="11"/>
        <rFont val="Calibri"/>
      </rPr>
      <t>https://members.wto.org/crnattachments/2024/TBT/ISR/24_02225_00_x.pdf</t>
    </r>
  </si>
  <si>
    <t>Burundi</t>
  </si>
  <si>
    <t>SI 1338 - Covered electrodes and low-alloy steel electrodes for arc welding</t>
  </si>
  <si>
    <t>The existing Mandatory Standard SI 1338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</si>
  <si>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r>
      <rPr>
        <sz val="11"/>
        <rFont val="Calibri"/>
      </rPr>
      <t>https://members.wto.org/crnattachments/2024/TBT/ISR/24_02223_00_x.pdf</t>
    </r>
  </si>
  <si>
    <t>SI 18275 - Welding consumables – Covered electrodes for manual metal arc welding of high-strength steels – Classification</t>
  </si>
  <si>
    <t>The existing Mandatory Standard SI 18275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</si>
  <si>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r>
      <rPr>
        <sz val="11"/>
        <rFont val="Calibri"/>
      </rPr>
      <t>https://members.wto.org/crnattachments/2024/TBT/ISR/24_02229_00_x.pdf</t>
    </r>
  </si>
  <si>
    <t>SI 2560 - Welding consumables — Covered electrodes for manual metal arc welding of non-alloy and fine grain steels — Classification</t>
  </si>
  <si>
    <t>The existing Mandatory Standard SI 2560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</si>
  <si>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t>25.160.20 - Welding consumables</t>
  </si>
  <si>
    <r>
      <rPr>
        <sz val="11"/>
        <rFont val="Calibri"/>
      </rPr>
      <t>https://members.wto.org/crnattachments/2024/TBT/ISR/24_02226_00_x.pdf</t>
    </r>
  </si>
  <si>
    <t>SI 1339 - Covered electrodes for welding of stainless and heat-resisting steels</t>
  </si>
  <si>
    <t>The existing Mandatory Standard SI 1339 shall be declared voluntary. The standard deals with electrodes for arc welding, a professional industry product used by professionals. The standard's requirements do not ensure welding quality, welder safety, or workplace safety and, therefore, do not coincide with the mandatory standardization goals. This declaration aims to remove unnecessary trade obstacles and lower trade barriers.</t>
  </si>
  <si>
    <r>
      <rPr>
        <sz val="11"/>
        <rFont val="Calibri"/>
      </rPr>
      <t>https://members.wto.org/crnattachments/2024/TBT/ISR/24_02224_00_x.pdf</t>
    </r>
  </si>
  <si>
    <t>China</t>
  </si>
  <si>
    <t>National Standard of the P.R.C., Steel wire ropes for ropeway</t>
  </si>
  <si>
    <t>The document specifies the classification, ordering information, material for ropes, technical requirements, inspection and test methods, acceptance, use and maintenance, packaging, marking, and quality certificate for steel wire ropes for ropeway.The document applies to round strand ropes, shaped strand ropes, compacted strand ropes and locked coil wire ropes used for towing, tramway, passenger and freight ropeway.</t>
  </si>
  <si>
    <t>steel wire ropes for ropeway (HS code(s): 731210); (ICS code(s): 77.140.65)</t>
  </si>
  <si>
    <t>731210 - Stranded wire, ropes and cables, of iron or steel (excl. electrically insulated products and twisted fencing wire and barbed wire)</t>
  </si>
  <si>
    <t>77.140.65 - Steel wire, wire ropes and link chains</t>
  </si>
  <si>
    <r>
      <rPr>
        <sz val="11"/>
        <rFont val="Calibri"/>
      </rPr>
      <t>https://members.wto.org/crnattachments/2024/TBT/CHN/24_02207_00_x.pdf</t>
    </r>
  </si>
  <si>
    <t>United Arab Emirates</t>
  </si>
  <si>
    <t>Coffee and Coffee Products – Roasted Coffee Bean</t>
  </si>
  <si>
    <t>This draft technical regulation applies to the requirements for whole and ground roasted coffee beans obtained by roasting green coffee beans of the genus (Coffea). It does not include ground roasted coffee to which added by any other additives and Instant Coffee.</t>
  </si>
  <si>
    <t>Coffee and coffee substitutes (ICS code(s): 67.140.20)</t>
  </si>
  <si>
    <t>090122 - Roasted, decaffeinated coffee; 090121 - Roasted coffee (excl. decaffeinated)</t>
  </si>
  <si>
    <t>67.140.20 - Coffee and coffee substitutes</t>
  </si>
  <si>
    <t>Consumer information, labelling (TBT); Protection of human health or safety (TBT)</t>
  </si>
  <si>
    <r>
      <rPr>
        <sz val="11"/>
        <rFont val="Calibri"/>
      </rPr>
      <t>https://members.wto.org/crnattachments/2024/TBT/SAU/24_02188_00_e.pdf
https://members.wto.org/crnattachments/2024/TBT/SAU/24_02188_00_x.pdf
Saudi Standards Metrology and Quality Organization
P.O. BOX: 3437 Riyadh 11471 Tel: +966(1)2529095 Fax +966(1)4520086 Email: enquirypoint@saso.gov.sa Website: www.saso.gov.sa</t>
    </r>
  </si>
  <si>
    <t>Blend of Sweetened Condensed Skimmed Milk Analogue and Vegetable Fat. In Arabic(11 pages).</t>
  </si>
  <si>
    <t>This GSO draft technical regulation concern the general requirement for of blend of sweetened condensed skimmed milk and vegetables fats, intended for direct consumption, or further processing.All items are compulsory(Items 3,4,5,7,8&amp;9) Definitions, requirements, packaging, transportation, storage and labelling are compulsory. Remaining items are voluntary.</t>
  </si>
  <si>
    <t>the general requirement for of blend of sweetened condensed skimmed milk and vegetables fats, intended for direct consumption, or further processing.</t>
  </si>
  <si>
    <t>67.100 - Milk and milk products; 67.200.10 - Animal and vegetable fats and oils</t>
  </si>
  <si>
    <t>Other (TBT)</t>
  </si>
  <si>
    <r>
      <rPr>
        <sz val="11"/>
        <rFont val="Calibri"/>
      </rPr>
      <t>https://members.wto.org/crnattachments/2024/TBT/OMN/24_02195_00_e.pdf
https://members.wto.org/crnattachments/2024/TBT/OMN/24_02195_00_x.pdf
https://members.wto.org/crnattachments/2024/TBT/OMN/24_02195_01_x.pdf</t>
    </r>
  </si>
  <si>
    <t>Kuwait, the State of</t>
  </si>
  <si>
    <t>National standard of the PRC, “Steel for the reinforcement of concrete — Part 2:Hot rolled ribbed bars”</t>
  </si>
  <si>
    <t>The document specifies the terms and definitions, classification, grade, size, shape, weight and allowable deviation, technical requirements, test methods, inspection rules, packaging, marking, and quality certificates of hot-rolled ribbed steel bars for reinforced concrete. _x000D_
The document applies to hot rolled and fine grain ribbed bars for the reinforcement of concrete._x000D_
The document does not apply to regenerated and heat-treated  bars rolled from finished steel.</t>
  </si>
  <si>
    <t>Hot rolled ribbed bars for the reinforcement of concrete (HS code(s): 721420); (ICS code(s): 77.140.15)</t>
  </si>
  <si>
    <t>721420 - Bars and rods, of iron or non-alloy steel, with indentations, ribs, groves or other deformations produced during the rolling process</t>
  </si>
  <si>
    <t>77.140.15 - Steels for reinforcement of concrete</t>
  </si>
  <si>
    <t>Protection of human health or safety (TBT); Quality requirements (TBT); Cost saving and productivity enhancement (TBT)</t>
  </si>
  <si>
    <r>
      <rPr>
        <sz val="11"/>
        <rFont val="Calibri"/>
      </rPr>
      <t>https://members.wto.org/crnattachments/2024/TBT/CHN/24_02211_00_x.pdf</t>
    </r>
  </si>
  <si>
    <t>Yemen</t>
  </si>
  <si>
    <t>Qatar</t>
  </si>
  <si>
    <t>National Standard of the P.R.C., Explosive atmospheres－Part 16: Specification of electrical installations inspection and maintenance</t>
  </si>
  <si>
    <t>The document specifies the general requirements for electrical installations inspection and maintenance in hazardous area caused by explosive atmospheres._x000D_
The document applies to where there can be a risk due to the presence of explosive gas or dust mixtures with air or combustible dust layers under normal atmospheric conditions.</t>
  </si>
  <si>
    <t>equipment for explosive atmospheres (HS code(s): 8543); (ICS code(s): 29.060.20)</t>
  </si>
  <si>
    <t>8543 - Electrical machines and apparatus, having individual functions, n.e.s. in chapter 85 and parts thereof</t>
  </si>
  <si>
    <t>29.060.20 - Cables</t>
  </si>
  <si>
    <r>
      <rPr>
        <sz val="11"/>
        <rFont val="Calibri"/>
      </rPr>
      <t>https://members.wto.org/crnattachments/2024/TBT/CHN/24_02215_00_x.pdf</t>
    </r>
  </si>
  <si>
    <t>National Standard of the P.R.C., Cord extension sets for household and similar purposes — Safety technical specifications</t>
  </si>
  <si>
    <t>The document specifies the classification, main technical parameters, safety requirements, test methods, inspection rules, and markings, etc. for cord extension sets._x000D_
The document applies to cord extension sets, rewirable and non rewirable, with or without earthing contact, rated voltage not exceeding 250V and a rated current not exceeding 16Awhich are intended for household and similar purposes, either indoors or outdoors.</t>
  </si>
  <si>
    <t>cord extension sets (HS code(s): 853669); (ICS code(s): 29.120.30)</t>
  </si>
  <si>
    <t>853669 - Plugs and sockets for a voltage &lt;= 1.000 V (excl. lamp holders)</t>
  </si>
  <si>
    <t>29.120.30 - Plugs, socket-outlets, couplers</t>
  </si>
  <si>
    <r>
      <rPr>
        <sz val="11"/>
        <rFont val="Calibri"/>
      </rPr>
      <t>https://members.wto.org/crnattachments/2024/TBT/CHN/24_02218_00_x.pdf</t>
    </r>
  </si>
  <si>
    <t>Protection of Public Health Law (Food) (Amendment No. 5 and Temporary Provisions) (Expanding the Adoption of European law and its streamlining, and removing barriers to importing food through the European compliance route), 5784-2024</t>
  </si>
  <si>
    <t>The Ministry of Health publishes a draft amendment to the Protection of Public Health Law (Food) (Amendment No. 5 and Temporary Provisions) (Expanding the Adoption of European law and its streamlining and removing barriers to importing food through the European compliance route), 5784-2024. This amendment promotes and extends the food reform implemented in 2021, which aims to reduce the cost of living and is based on the European model. The major changes introduced in this amendment are as follows:Simplifies and streamlines the procedures for updating changes in European law and delegates the updating authority to the Food Service Director;Adopts an additional 20 European food regulations, including food labeling, food additives, and substances that come into contact with food and creates harmonization and compatibility between Israeli and European food safety legislation;Promotes significant ease to the importation of food marketed in the EU for Authorized Economic Operator AEO (“Appropriate Importer”);Extends the obligation to manage a self-safety system to all food distributors. This requirement is necessary to regulate food labeling similar to that in Europe, especially for labeling foods that cause allergy or intolerance.</t>
  </si>
  <si>
    <t>Food products in general (ICS code(s): 67)</t>
  </si>
  <si>
    <t>Harmonization (TBT); Reducing trade barriers and facilitating trade (TBT); Cost saving and productivity enhancement (TBT)</t>
  </si>
  <si>
    <r>
      <rPr>
        <sz val="11"/>
        <rFont val="Calibri"/>
      </rPr>
      <t>https://members.wto.org/crnattachments/2024/TBT/ISR/24_02204_00_x.pdf
https://members.wto.org/crnattachments/2024/TBT/ISR/24_02204_01_x.pdf</t>
    </r>
  </si>
  <si>
    <t>National standard of the PRC, “Steel for the reinforcement of concrete—Part 1:Hot rolled plain bars”</t>
  </si>
  <si>
    <t>This document specifies the terms and definitions, grade, size, shape, weight and allowable deviation, technical requirements, test methods, inspection rules, packaging, marking, and quality certificates of hot rolled plain bars for the reinforcement of concrete._x000D_
This document applies to hot rolled and fine grain ribbed bars for the reinforcement of concrete.</t>
  </si>
  <si>
    <t>hot rolled plain bars for the reinforcement of concrete (HS code(s): 721499); (ICS code(s): 77.140.15)</t>
  </si>
  <si>
    <t>721499 - 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</si>
  <si>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r>
      <rPr>
        <sz val="11"/>
        <rFont val="Calibri"/>
      </rPr>
      <t>https://members.wto.org/crnattachments/2024/TBT/CHN/24_02209_00_x.pdf</t>
    </r>
  </si>
  <si>
    <t>Pharmacists Ordinance (Amendment  no. _) 5741-1981</t>
  </si>
  <si>
    <t>Israel's Ministry of Health announced a new draft amendment to the Pharmacists Ordinance [New Version] 5741-1981.This proposed amendment aims to reduce trade barriers by coordinating the Israeli import regime with The European Regulation (EC) No 1223/2009 on Cosmetic Products regarding prohibited substances in cosmetics, restricted substances, dyes, sunscreens and preservatives. and includes the following significant changes:Adopts of EU regulations to apply in Israel;Allows adequate cosmetics importers to import from EU member countries, UK or Switzerland, even if they do not have access to the cosmetic product information file or to its  safety assessment.</t>
  </si>
  <si>
    <t>Cosmetics (HS code(s): 33; 34); (ICS code(s): 71.100.70)</t>
  </si>
  <si>
    <t>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t>
  </si>
  <si>
    <t>71.100.70 - Cosmetics. Toiletries</t>
  </si>
  <si>
    <t>Reducing trade barriers and facilitating trade (TBT); Harmonization (TBT); Cost saving and productivity enhancement (TBT)</t>
  </si>
  <si>
    <r>
      <rPr>
        <sz val="11"/>
        <rFont val="Calibri"/>
      </rPr>
      <t>https://members.wto.org/crnattachments/2024/TBT/ISR/24_02202_00_x.pdf
https://members.wto.org/crnattachments/2024/TBT/ISR/24_02202_01_x.pdf</t>
    </r>
  </si>
  <si>
    <t>Protection of human health or safety (TBT); Consumer information, labelling (TBT)</t>
  </si>
  <si>
    <t>National Standard of the P.R.C., Steel wire ropes for lifts</t>
  </si>
  <si>
    <t>The document specifies the requirements for the manufacture and testing of carbon steel wire ropes for lifts made from bright or galvanized wire with various constructions from 6 mm to 38 mm diameter. _x000D_
The document applies to ropes used for suspension duty on traction drive and roped hydraulic lifts, and for compensation and governor duties on passenger lifts, freight lifts, service lifts, and man lifts moving between guides. </t>
  </si>
  <si>
    <t>steel wire ropes for lifts (HS code(s): 731210); (ICS code(s): 77.140.65)</t>
  </si>
  <si>
    <r>
      <rPr>
        <sz val="11"/>
        <rFont val="Calibri"/>
      </rPr>
      <t>https://members.wto.org/crnattachments/2024/TBT/CHN/24_02206_00_x.pdf</t>
    </r>
  </si>
  <si>
    <t>Energy Sources Law (Amendment) 5784-2024</t>
  </si>
  <si>
    <t>The proposed law amendment aims to reduce the cost of living by decreasing regulations on importing electrical products. _x000D_
It adds a parallel import approval route that allows manufacturers and importers to submit proof that the product is included in an official European register instead of DoC. If this device is not required to be listed in a registry, then a proof  that it is marketed in Europe will be required.</t>
  </si>
  <si>
    <t>Electrical appliances in general (HS code(s): 84; 85)</t>
  </si>
  <si>
    <t>84 - NUCLEAR REACTORS, BOILERS, MACHINERY AND MECHANICAL APPLIANCES; PARTS THEREOF; 85 - ELECTRICAL MACHINERY AND EQUIPMENT AND PARTS THEREOF; SOUND RECORDERS AND REPRODUCERS, TELEVISION IMAGE AND SOUND RECORDERS AND REPRODUCERS, AND PARTS AND ACCESSORIES OF SUCH ARTICLES</t>
  </si>
  <si>
    <t>29 - ELECTRICAL ENGINEERING</t>
  </si>
  <si>
    <t>Reducing trade barriers and facilitating trade (TBT); Harmonization (TBT)</t>
  </si>
  <si>
    <r>
      <rPr>
        <sz val="11"/>
        <rFont val="Calibri"/>
      </rPr>
      <t>https://members.wto.org/crnattachments/2024/TBT/ISR/24_02203_00_x.pdf
https://members.wto.org/crnattachments/2024/TBT/ISR/24_02203_01_x.pdf
In addition to the proposed amendment
 we provide an a Regulatory Impact Assessment Report (RIA) for the new import route</t>
    </r>
  </si>
  <si>
    <t>National Standard of the P.R.C., Steel wire ropes for mine hoisting</t>
  </si>
  <si>
    <t>The document specifies the classification and designation, ordering information, material, technical requirements, inspection and test methods, qualification judgment, acceptance and arbitration, packaging, marking and quality certificate, safety, and use and maintenance for steel wire ropes for mine hoisting.The document applies to round strand ropes, shaped strand ropes and compacted strand ropes used for hoisting and matching in coal, metal or non-metal mine. </t>
  </si>
  <si>
    <t>steel wire ropes for mine hoisting (HS code(s): 731210); (ICS code(s): 77.140.65)</t>
  </si>
  <si>
    <r>
      <rPr>
        <sz val="11"/>
        <rFont val="Calibri"/>
      </rPr>
      <t>https://members.wto.org/crnattachments/2024/TBT/CHN/24_02208_00_x.pdf</t>
    </r>
  </si>
  <si>
    <t>United Kingdom</t>
  </si>
  <si>
    <t>Proposed Great Britain (GB) mandatory classification and labelling of 48 hazardous chemical substances</t>
  </si>
  <si>
    <t>The purpose of this proposal is to amend the GB mandatory classification and labelling list (the GB MCL list), following review, by introducing new and revised entries for the mandatory classification and labelling of 48 hazardous chemical substances. </t>
  </si>
  <si>
    <t>Hazardous substances. Products of the chemical industry (ICS code(s): 71.100)</t>
  </si>
  <si>
    <t>Protection of the environment (TBT); Protection of human health or safety (TBT)</t>
  </si>
  <si>
    <r>
      <rPr>
        <sz val="11"/>
        <rFont val="Calibri"/>
      </rPr>
      <t>https://members.wto.org/crnattachments/2024/TBT/GBR/24_02176_00_e.pdf</t>
    </r>
  </si>
  <si>
    <t>Saudi Arabia, Kingdom of</t>
  </si>
  <si>
    <t>Oman</t>
  </si>
  <si>
    <t>National Standard of the P.R.C., Explosive atmospheres－Part 15: Specification of electrical installations design, selection and erection</t>
  </si>
  <si>
    <t>The document specifies the specific requirements for the design, selection, erection and initial inspection of electrical installations in, or associated with, explosive atmospheres._x000D_
The document applies to all electrical equipment including fixed, portable, transportable and personal electrical equipment installed permanently or temporarily.</t>
  </si>
  <si>
    <t>equipment for explosive atmospheres (HS code(s): 8543); (ICS code(s): 29.260.20)</t>
  </si>
  <si>
    <t>29.260.20 - Electrical apparatus for explosive atmospheres</t>
  </si>
  <si>
    <r>
      <rPr>
        <sz val="11"/>
        <rFont val="Calibri"/>
      </rPr>
      <t>https://members.wto.org/crnattachments/2024/TBT/CHN/24_02213_00_x.pdf</t>
    </r>
  </si>
  <si>
    <t>National Standard of the P.R.C., Lithium ion cells and batteries used in electrical self-balancing vehicles and scooters —Safety technical specification</t>
  </si>
  <si>
    <t>The document specifies safety requirements and test methods for lithium ion cells and batteries used in electrical self-balancing vehicles and scooters.The document applies to lithium ion cells and battery used in electrical self-balancing vehicles, scooters and similar products.</t>
  </si>
  <si>
    <t>lithium ion cells and batteries used in electrical self-balancing vehicles and scooters (HS code(s): 85); (ICS code(s): 29.220.99)</t>
  </si>
  <si>
    <t>85 - ELECTRICAL MACHINERY AND EQUIPMENT AND PARTS THEREOF; SOUND RECORDERS AND REPRODUCERS, TELEVISION IMAGE AND SOUND RECORDERS AND REPRODUCERS, AND PARTS AND ACCESSORIES OF SUCH ARTICLES</t>
  </si>
  <si>
    <t>29.220.99 - Other cells and batteries</t>
  </si>
  <si>
    <r>
      <rPr>
        <sz val="11"/>
        <rFont val="Calibri"/>
      </rPr>
      <t>https://members.wto.org/crnattachments/2024/TBT/CHN/24_02216_00_x.pdf</t>
    </r>
  </si>
  <si>
    <t>National Standard of the P.R.C.,  Safety technical specification for electric self-balancing vehicles</t>
  </si>
  <si>
    <t>The document specifies the safety requirements of electrical self-balancing vehicles and describes the related test methods._x000D_
The document applies to the design, production, and sales of electric self-balancing vehicles powered by rechargeable batteries.</t>
  </si>
  <si>
    <t>electric self-balancing vehicles (HS code(s): 871160); (ICS code(s): 25.040.30)</t>
  </si>
  <si>
    <t>871160 - Motorcycles, incl. mopeds, and cycles fitted with an auxiliary motor, with electric motor for propulsion</t>
  </si>
  <si>
    <t>25.040.30 - Industrial robots. Manipulators</t>
  </si>
  <si>
    <t>Protection of human health or safety (TBT); Protection of the environment (TBT); Quality requirements (TBT)</t>
  </si>
  <si>
    <r>
      <rPr>
        <sz val="11"/>
        <rFont val="Calibri"/>
      </rPr>
      <t>https://members.wto.org/crnattachments/2024/TBT/CHN/24_02219_00_x.pdf</t>
    </r>
  </si>
  <si>
    <t>National Standard of the P.R.C., Single phase plugs and socket-outlets for household and similar purposes—Types, basic parameters and dimensions</t>
  </si>
  <si>
    <t>The document specifies the types, the basic parameters and dimensions, and the test methods of single phase plugs and socket-outlets for household and similar purposes.  The document applies to single phase plugs and socket-outlets for a.c.50Hz, with a rated voltage of 250V and a rated current not exceeding 32A, intended for household and similar domestic environments.</t>
  </si>
  <si>
    <t>Single phase plugs and socket-outlets for household and similar purposes (HS code(s): 853669); (ICS code(s): 29.120.30)</t>
  </si>
  <si>
    <r>
      <rPr>
        <sz val="11"/>
        <rFont val="Calibri"/>
      </rPr>
      <t>https://members.wto.org/crnattachments/2024/TBT/CHN/24_02217_00_x.pdf</t>
    </r>
  </si>
  <si>
    <t>National standard of the PRC., Cold rolled ribbed steel bars</t>
  </si>
  <si>
    <t>The document specifies the terms and definitions, classification, grade, size, shape, weight and allowable deviation, technical requirements, test methods, inspection rules, packaging, marking, and quality certificates of cold rolled ribbed steel bars._x000D_
The document applies to cold rolled ribbed steel bars for ordinary reinforced concrete, manufacturing welded mesh, and prestressed concrete.</t>
  </si>
  <si>
    <t>cold rolled ribbed steel bars (HS code(s): 721550); (ICS code(s): 77.140.15)</t>
  </si>
  <si>
    <t>721550 - Bars and rods, of iron or non-alloy steel, not further worked than cold-formed or cold-finished (excl. of free-cutting steel)</t>
  </si>
  <si>
    <r>
      <rPr>
        <sz val="11"/>
        <rFont val="Calibri"/>
      </rPr>
      <t>https://members.wto.org/crnattachments/2024/TBT/CHN/24_02212_00_x.pdf</t>
    </r>
  </si>
  <si>
    <t>Standards Law (Compliance with European regulation requirements) (Amendment no. _) 5784-2024</t>
  </si>
  <si>
    <t>The Minister of Economy and Industry announced a draft amendment to Israel's Standards Law. This amendment significantly reforms Israel's import regime._x000D_
The proposed amendment aims to reduce the regulatory and bureaucratic burden on manufacturers, importers, and retailers. It promotes competition and encourages free international trade, by adding an alternative route to importing and marketing goods subject to a mandatory standard, The new alternative route relies on European regulations, reduces regulatory requirements at the import stage, and focuses on market surveillance and sampling goods at the ports according to a new risk management system. According to this new regime, manufacturers and importers that promote self-enforcement or submit documents showing that the goods were marketed in Europe, will be subject to facilitated import requirements.This proposed amendment also includes an indirect amendment to update Israel's Import and Export Decree accordingly.</t>
  </si>
  <si>
    <t>Products and commodities subject to Mandatory Standards</t>
  </si>
  <si>
    <r>
      <rPr>
        <sz val="11"/>
        <rFont val="Calibri"/>
      </rPr>
      <t>https://members.wto.org/crnattachments/2024/TBT/ISR/24_02157_00_x.pdf
https://members.wto.org/crnattachments/2024/TBT/ISR/24_02157_01_x.pdf
https://members.wto.org/crnattachments/2024/TBT/ISR/24_02157_02_x.pdf
In addition to the proposed amendment
 we provide an informal combined version of the future Standards Law and a Regulatory Impact Assessment Report (RIA) for the new import route based on European regulation.</t>
    </r>
  </si>
  <si>
    <t>Armenia</t>
  </si>
  <si>
    <t>Economic Commission Collegium Draft Decision on amendments to the Section 7 of the Chapter II of the Common sanitary-epidemiological and hygienic requirements for products subject to sanitary-epidemiological supervision (control)</t>
  </si>
  <si>
    <t>The draft amendments to the Section 7 of the Chapter II of the Common sanitary-epidemiological and hygienic requirements for products subject to sanitary-epidemiological supervision (control) approved by the Decision of the Commission of the Customs Union dated 28 May, 2010 No. 299 provides for the updating the safety requirements for machinery, instrumentation and electrical engineering.</t>
  </si>
  <si>
    <t>Machinery, instrumentation and electrical engineering</t>
  </si>
  <si>
    <t>13.110 - Safety of machinery</t>
  </si>
  <si>
    <t>AFDC 7 (2601) DTZS:2014, Mixed masala — Specification, Second Edition.Note: This Draft Tanzania Standard was also notified under SPS committee</t>
  </si>
  <si>
    <t>This Tanzania Standard specifies the requirements,  methods of sampling and test for mixed masala which is used as a flavouring material for fish, chicken, meat and other products. This standard is not applicable to masala products with specific standard.</t>
  </si>
  <si>
    <t>Mixtures of different types of spices (HS code(s): 091091); Spices and condiments (ICS code(s): 67.220.10)</t>
  </si>
  <si>
    <t>091091 - Mixtures of different types of spices</t>
  </si>
  <si>
    <t>67.220.10 - Spices and condiments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</si>
  <si>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</si>
  <si>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r>
      <rPr>
        <sz val="11"/>
        <rFont val="Calibri"/>
      </rPr>
      <t>https://members.wto.org/crnattachments/2024/TBT/TZA/24_02135_00_e.pdf</t>
    </r>
  </si>
  <si>
    <t>AFDC 27 (2571) DTZS: 2024, Code of practice for the prevention and reduction of dioxins and polychlorinated biphenyls in food and feed, First Edition.Note: This Draft Tanzania Standard was also notified under SPS committee</t>
  </si>
  <si>
    <t xml:space="preserve">This  code  of  practice  recommends  Good  Agricultural  Practices,  Good  Manufacturing  Practices,  Good  Storage Practices, Good Animal Feeding Practices to regulators, farmers, feed and food manufacturers as well as consumers to prevent or reduce dioxins and PCBs contamination in foods and feeds. This code applies to the  production, use of all materials intended for feed (including grazing or free-range feeding, forage crop production and aquaculture), and food at all levels whether produced industrially, on farms or in households ._x000D_
</t>
  </si>
  <si>
    <t>Processes in the food industry (ICS code(s): 67.020) Code of practice for the prevention and reduction of dioxins and polychlorinated biphenyls in food and feed</t>
  </si>
  <si>
    <t>67.020 - Processes in the food industry</t>
  </si>
  <si>
    <t>Protection of human health or safety (TBT); Prevention of deceptive practices and consumer protection (TBT); Protection of animal or plant life or health (TBT); Protection of the environment (TBT); Harmonization (TBT); Reducing trade barriers and facilitating trade (TBT); Cost saving and productivity enhancement (TBT)</t>
  </si>
  <si>
    <r>
      <rPr>
        <sz val="11"/>
        <rFont val="Calibri"/>
      </rPr>
      <t>https://members.wto.org/crnattachments/2024/TBT/TZA/24_02131_00_e.pdf</t>
    </r>
  </si>
  <si>
    <t>Trinidad and Tobago</t>
  </si>
  <si>
    <t>Pepper spray - Compulsory requirements</t>
  </si>
  <si>
    <t>This standard establishes chemical, physical and labelling requirements for pepper spray intended for use on human beings. This standard applies to pepper spray, contained within a canister and delivered only as a fog or stream containing:Oleoresin Capsicum (OC); orMajor Capsaicinoids (MC).It does not apply to pepper spray canisters containing Chloroacetaphenone (CN) or Orthochloro-benzalmalononitrile (CS).</t>
  </si>
  <si>
    <t>Protection against crime (ICS code(s): 13.310)</t>
  </si>
  <si>
    <t>13.310 - Protection against crime</t>
  </si>
  <si>
    <r>
      <rPr>
        <sz val="11"/>
        <rFont val="Calibri"/>
      </rPr>
      <t>https://members.wto.org/crnattachments/2024/TBT/TTO/24_02152_00_e.pdf</t>
    </r>
  </si>
  <si>
    <t>AFDC 7 (2598) DTZS:2024, Dried Rosemary (Rosmarinus officinalis L.) in cut or ground –SpecificationNote: This Draft Tanzania Standard was also notified under SPS committee</t>
  </si>
  <si>
    <t>This draft Tanzania Standard specifies the requirements,  methods of sampling and test  for dried rosemary (Rosmarinus officinalis L.) leaves in cut and ground form for human consumption.</t>
  </si>
  <si>
    <t>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 (HS code(s): 091099); Spices and condiments (ICS code(s): 67.220.10)</t>
  </si>
  <si>
    <t>091099 - 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t>
  </si>
  <si>
    <r>
      <rPr>
        <sz val="11"/>
        <rFont val="Calibri"/>
      </rPr>
      <t>https://members.wto.org/crnattachments/2024/TBT/TZA/24_02136_00_e.pdf</t>
    </r>
  </si>
  <si>
    <t>AFDC 27 (2569) DTZS:2024, Code  of  practice  for  the  prevention  and  reduction  of  lead contamination in foods, First Edition.Note: This Draft Tanzania Standard was also notified under SPS committee</t>
  </si>
  <si>
    <t>This  code  of  practice  recommends  on  the  application  of  Good  Agriculture  Practices  and  Good  Manufacturing Practices to prevent or reduce lead contamination in foods along the food systems. </t>
  </si>
  <si>
    <t>Processes in the food industry (ICS code(s): 67.020) Code  of  practice  for  the  prevention  and  reduction  of  lead contamination in foods</t>
  </si>
  <si>
    <t>Protection of human health or safety (TBT); Prevention of deceptive practices and consumer protection (TBT); Protection of animal or plant life or health (TBT); Protection of the environment (TBT); Harmonization (TBT); Cost saving and productivity enhancement (TBT); Reducing trade barriers and facilitating trade (TBT)</t>
  </si>
  <si>
    <r>
      <rPr>
        <sz val="11"/>
        <rFont val="Calibri"/>
      </rPr>
      <t>https://members.wto.org/crnattachments/2024/TBT/TZA/24_02132_00_e.pdf</t>
    </r>
  </si>
  <si>
    <t>Chile</t>
  </si>
  <si>
    <t>Anteproyecto de Reglamento de la Ley N°21.368, que regula la entrega de Plásticos de un Solo Uso y las botellas plásticas, y modifica los cuerpos legales que indica. </t>
  </si>
  <si>
    <t>El presente reglamento tiene por objeto regular los requisitos y procedimientos para el otorgamiento de los certificados que se establecen en la Ley N°21.368, así como precisar las demás obligaciones establecidas en ésta. </t>
  </si>
  <si>
    <t>Plásticos de un Solo Uso y las botellas plásticas.</t>
  </si>
  <si>
    <t>13.030 - Wastes; 83.080 - Plastics</t>
  </si>
  <si>
    <t>Protection of the environment (TBT); Other (TBT)</t>
  </si>
  <si>
    <r>
      <rPr>
        <sz val="11"/>
        <rFont val="Calibri"/>
      </rPr>
      <t xml:space="preserve">https://consultasciudadanas.mma.gob.cl/storage/consultation/wcWSPQ2JOsiRY2US78Y7OXsqgDZ4MEzoOypBcYCf.pdf
</t>
    </r>
  </si>
  <si>
    <t>Draft Law of Ukraine "On Amendments to the Law of Ukraine of 04 February 2021 No. 1206-IX on "Veterinary Medicine""</t>
  </si>
  <si>
    <t>The draft Law of Ukraine "On Amendments to the Law of Ukraine of 04 February 2021 No. 1206-IX on "Veterinary Medicine"" is developed in order to improve the current legislation in the field of animal health and welfare and remove inconsistencies with EU legislation._x000D_
The draft Law, in particular, suggests the comprehensive regulation of the key issues related to:_x000D_
1) production, marketing, registration (authorization) and use of veterinary drugs;2) activities of licensed veterinarians and veterinarians of licensed veterinary establishments;_x000D_
3) alignment of licensing of business activities relating to veterinary practice, production, wholesale and retail sale, and import of veterinary drugs with licensing legislation requirements. _x000D_
The draft Law is also notified in accordance with the provisions of the SPS Agreement.</t>
  </si>
  <si>
    <t>veterinary drugs, food of animal origin</t>
  </si>
  <si>
    <t>11.220 - Veterinary medicine</t>
  </si>
  <si>
    <t>Consumer information, labelling (TBT); Protection of human health or safety (TBT); Protection of animal or plant life or health (TBT); Quality requirements (TBT); Harmonization (TBT)</t>
  </si>
  <si>
    <t>Animal health</t>
  </si>
  <si>
    <r>
      <rPr>
        <sz val="11"/>
        <rFont val="Calibri"/>
      </rPr>
      <t>https://members.wto.org/crnattachments/2024/TBT/UKR/24_02151_00_x.pdf
https://minagro.gov.ua/npa/pro-vnesennia-zmin-do-zakonu-ukrainy-vid-04-liutoho-2021-roku-1206ikh-pro-veterynarnu-medytsynu</t>
    </r>
  </si>
  <si>
    <t>DKS 391: 2024 Specification for general purpose rubber boots</t>
  </si>
  <si>
    <t>This Kenya Standard specifies the requirements, test methods and sampling for general purposes gumboots made of rubber</t>
  </si>
  <si>
    <t>Footwear (ICS code(s): 61.060)</t>
  </si>
  <si>
    <t>Quality requirements (TBT); Consumer information, labelling (TBT); Reducing trade barriers and facilitating trade (TBT); Prevention of deceptive practices and consumer protection (TBT)</t>
  </si>
  <si>
    <r>
      <rPr>
        <sz val="11"/>
        <rFont val="Calibri"/>
      </rPr>
      <t>https://members.wto.org/crnattachments/2024/TBT/KEN/24_02138_00_e.pdf</t>
    </r>
  </si>
  <si>
    <t>AFDC 27 (2573) DTZS:2024, Code of practice for weed control to prevent and reduce pyrrolizidine alkaloid contamination in food and feed, First Edition.Note: This Draft Tanzania Standard was also notified under SPS committee</t>
  </si>
  <si>
    <t>This Code of Practice provides guidance on managing PA containing weeds to prevent contamination of food and feed with PAs.  This Code of Practice should be read in conjunction with other relevant Codes  of Practice for the prevention and reduction of other contaminants in food and feed.</t>
  </si>
  <si>
    <t>Processes in the food industry (ICS code(s): 67.020) Code of practice for weed control to prevent and reduce pyrrolizidine alkaloid contamination in food and feed</t>
  </si>
  <si>
    <r>
      <rPr>
        <sz val="11"/>
        <rFont val="Calibri"/>
      </rPr>
      <t>https://members.wto.org/crnattachments/2024/TBT/TZA/24_02134_00_e.pdf</t>
    </r>
  </si>
  <si>
    <t>AFDC 27 (2572) DTZS:2024, Code  of  practice  for  the  reduction  of  contamination  of  food with polycyclic aromatic hydrocarbons (PAHs) from smoking and direct drying processes, First Edition.Note: This Draft Tanzania Standard was also notified under SPS committee</t>
  </si>
  <si>
    <t>This  Code of Practice  provides  guidance on reduction of  PAH contamination  of food  during  direct and  indirect smoking, and direct drying processes. It does not cover PAH contamination originating from the use of herbs and spices in  the smoking process; indirect drying;  barbecuing and other types of cooking in  private homes or  the catering sector; and environmental contamination of raw materials.</t>
  </si>
  <si>
    <t>Processes in the food industry (ICS code(s): 67.020) Code  of  practice  for  the  reduction  of  contamination  of  food with polycyclic aromatic hydrocarbons (PAHs) from smoking and direct drying processes</t>
  </si>
  <si>
    <r>
      <rPr>
        <sz val="11"/>
        <rFont val="Calibri"/>
      </rPr>
      <t>https://members.wto.org/crnattachments/2024/TBT/TZA/24_02133_00_e.pdf</t>
    </r>
  </si>
  <si>
    <t>DKS 675: 2024 Leather—Chromed crust bovine leather — Specification</t>
  </si>
  <si>
    <t>This Kenya Standard specifies the requirements, test methods and sampling for chromed leather from bovine and goat/sheep. This standard is not applicable to leather made from other tanning methods other than chrome tanning.</t>
  </si>
  <si>
    <t>Leather technology (ICS code(s): 59.140)</t>
  </si>
  <si>
    <t>59.140 - Leather technology</t>
  </si>
  <si>
    <t>Quality requirements (TBT); Consumer information, labelling (TBT)</t>
  </si>
  <si>
    <r>
      <rPr>
        <sz val="11"/>
        <rFont val="Calibri"/>
      </rPr>
      <t>https://members.wto.org/crnattachments/2024/TBT/KEN/24_02137_00_e.pdf</t>
    </r>
  </si>
  <si>
    <t>Türkiye</t>
  </si>
  <si>
    <t>Turkish Food Codex Communiqué on Cream and Kaymak, 2024/5 </t>
  </si>
  <si>
    <t>This Communiqué covers product characteristics of cream and kaymak in order to ensure that they are produced, prepared, processed, transported, stored and supplied to the market.</t>
  </si>
  <si>
    <t>Cream, Kaymak (Kaymak is a traditional dairy product similar to clotted cream)</t>
  </si>
  <si>
    <t>0402 - Milk and cream, concentrated or containing added sugar or other sweetening matter; 0401 - Milk and cream, not concentrated nor containing added sugar or other sweetening matter</t>
  </si>
  <si>
    <t>67.100 - Milk and milk products</t>
  </si>
  <si>
    <t>Other (TBT); Protection of human health or safety (TBT)</t>
  </si>
  <si>
    <r>
      <rPr>
        <sz val="11"/>
        <rFont val="Calibri"/>
      </rPr>
      <t>https://members.wto.org/crnattachments/2024/TBT/TUR/24_02143_00_x.pdf
https://www.tarimorman.gov.tr/GKGM/Duyuru/559/Mevzuat-Taslagi-Tgk-Krema-Ve-Kaymak-Tebligi</t>
    </r>
  </si>
  <si>
    <t>DKS 677: 2024 Leather—Full-chrome upper leather— Specification</t>
  </si>
  <si>
    <t>This Kenya Standard specifies the requirements, test methods and sampling for full-chrome upper leather. This standard is not applicable to leather made from other tanning methods other than chrome tanning.</t>
  </si>
  <si>
    <t>Quality requirements (TBT); Reducing trade barriers and facilitating trade (TBT)</t>
  </si>
  <si>
    <r>
      <rPr>
        <sz val="11"/>
        <rFont val="Calibri"/>
      </rPr>
      <t>https://members.wto.org/crnattachments/2024/TBT/KEN/24_02139_00_e.pdf</t>
    </r>
  </si>
  <si>
    <t>DARS 1591:2024 Textiles - Requirements for inspection and acceptance of used textile products.</t>
  </si>
  <si>
    <t>This African Standard specifies the requirements and sampling method for the inspection and acceptance of used textile products.</t>
  </si>
  <si>
    <t>Textile fibres in general (ICS code(s): 59.060.01)</t>
  </si>
  <si>
    <t>59.060.01 - Textile fibres in general</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</si>
  <si>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</si>
  <si>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https://members.wto.org/crnattachments/2024/TBT/KEN/24_02123_00_e.pdf
Kenya Bureau of Standards
WTO/TBT National Enquiry Point
P.O. Box: 54974-00200
 Nairobi
 Kenya
Telephone: + (254) 020 605490
 605506/6948258
Fax: + (254) 020 609660/609665
E-mail: info@kebs.org; Website: http://www.kebs.org
</t>
    </r>
  </si>
  <si>
    <t>Consultation on fairer food labelling </t>
  </si>
  <si>
    <t>This notification intends to make Members aware of a consultation on options to improve transparency and consistency around food labelling in the UK. This consultation seeks views on proposals to improve and extend mandatory method of production labelling for both domestic and imported products, for all unprocessed pork, chicken and eggs and certain prepacked and loose minimally processed products containing pork, chicken or egg. The consultation also seeks views and evidence on possible interventions that may improve consumer understanding of the origin of certain foods, including how and where origin information is displayed, and on which products origin information should be mandatory.   Members are invited to look at the consultation and submit comments through the consultation process if they are interested.The next steps will be determined following a review of consultation responses.</t>
  </si>
  <si>
    <t>Method of production labelling proposals cover unprocessed pork, chicken and egg and certain minimally processed pork, chicken and egg products. The scope of products covered by any country of origin labelling reforms will be confirmed post-consultation. </t>
  </si>
  <si>
    <t>67.120.10 - Meat and meat products</t>
  </si>
  <si>
    <t>Turkish Food Codex - Communiqué on Lentil 2023/35 </t>
  </si>
  <si>
    <t>This Communiqué covers product definitions and features, quality criteria and labelling requirements of lentils.Currently, Turkish Food Codex- Communiqué on Lentil (2003/25) is in force in Türkiye. This draft communiqué will enter into force on the date of publication and replace the current communiqué.  The content of the Communiqué has been drafted without making any changes in the main issues, only the references to the legislation and the names of the Ministries have been adjusted according to the current situation.A transitional period is foreseen for the compliance with the new provisions. </t>
  </si>
  <si>
    <t>Lentils</t>
  </si>
  <si>
    <t>071340 - Dried, shelled lentils, whether or not skinned or split</t>
  </si>
  <si>
    <t>67.080.20 - Vegetables and derived products</t>
  </si>
  <si>
    <r>
      <rPr>
        <sz val="11"/>
        <rFont val="Calibri"/>
      </rPr>
      <t>https://members.wto.org/crnattachments/2024/TBT/TUR/24_02071_00_x.pdf
https://www.tarimorman.gov.tr/GKGM/Duyuru/558/Mevzuat-Taslagi-Tgk-Mercimek-Tebligi</t>
    </r>
  </si>
  <si>
    <t>draft Order of the Ministry of Environmental Protection and Natural Resources of Ukraine "On Approval of the Procedure for Labelling of Controlled Substances, Goods and Equipment"</t>
  </si>
  <si>
    <t>the draft Order provides for the approval of the Procedure for labelling of controlled substances, goods and equipment, which determines uniform requirements for information to be indicated when labelling them, the exact wording of the text for labelling of controlled substances intended for use for specific purposes, as well as requirements for placement, readability and durability of labelling._x000D_
The labelling shall, in particular, indicate the following information: whether the good or equipment contains or utilizes controlled substances; the common industrial name and chemical name of the controlled substance contained or used; the actual or estimated quantity of controlled substances in the good measured in mass units, and the equivalent of ozone-depleting potential or global warming potential, global warming potential._x000D_
In accordance with the Procedure the following goods/equipment are subject to mandatory labelling: refrigeration equipment; air-conditioning equipment; heat pumps; fire protection equipment; electrical switchgear; aerosol dispenser that contain fluorinated greenhouse gases, with the exception of metered dose inhalers for the delivery of pharmaceutical ingredients; all fluorinated greenhouse gas containers; fluorinated greenhouse gas-based solvents; organic Rankine cycles; foam materials and pre-blended polyols._x000D_
The Procedure will apply to business entities - operators of controlled substances that import, export and place on the market ozone-depleting substances, fluorinated greenhouse gases, goods and equipment containing them.The draft Order is developed pursuant to part three of Article 3, Articles 12 and 13 of the Law of Ukraine "On Regulation of Economic Activities Involving Ozone Depleting Substances and Fluorinated Greenhouse Gases", which stipulate that goods and equipment containing ozone-depleting substances and fluorinated greenhouse gases may be placed on the market only if they are properly labelled. The information to be included in the labelling and the minimum requirements for labelling are set out in Articles 12 and 13 of the mentioned Law.The Procedure is also developed based on the requirements provided for in Article 12 of Regulation (EU) No 517/2014 of the European Parliament and of the Council of 16 April 2014 on fluorinated greenhouse gases and repealing Regulation (EC) No 842/2006 and Commission Implementing Regulation (EU) 2015/2068 of 17 November 2015 establishing, pursuant to Regulation (EU) No 517/2014 of the European Parliament and of the Council, the format of labels for products and equipment containing fluorinated greenhouse gases.</t>
  </si>
  <si>
    <t xml:space="preserve">controlled substances (ozone-depleting substances and fluorinated greenhouse gases), goods and equipment containing ozone-depleting substances and fluorinated greenhouse gases._x000D_
The list of controlled substances, as well as goods and equipment, if they contain controlled substances, covered by the notified measure, is attached to this notification._x000D_
</t>
  </si>
  <si>
    <t>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3827 - Mixtures containing halogenated derivatives of methane, ethane or propane, n.e.s.; 3910 - Silicones in primary forms.; 8414 - 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 8415 - Air conditioning machines comprising a motor-driven fan and elements for changing the temperature and humidity, incl. those machines in which the humidity cannot be separately regulated; parts thereof; 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8421 - Centrifuges, incl. centrifugal dryers (excl. those for isotope separation); filtering or purifying machinery and apparatus, for liquids or gases; parts thereof (excl. artificial kidneys); 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 3824 - Prepared binders for foundry moulds or cores; chemical products and preparations for the chemical or allied industries, incl. mixtures of natural products, n.e.s.; 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8451 - 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 8456 - 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 8476 - Automatic goods-vending machines, e.g. postage stamp, cigarette, food or beverage machines, incl. money-changing machines; parts thereof; 8479 - Machines and mechanical appliances having individual functions, not specified or included elsewhere in this chapter; parts thereof; 8509 - Electromechanical domestic appliances, with self-contained electric motor; parts thereof (excl. vacuum cleaners, dry and wet vacuum cleaners); 9027 - 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 9304 - Other arms (for example, spring, air or gas guns and pistols, truncheons), excluding those of heading 93.07.; 8438 - Machinery, not specified or included elsewhere in this chapter, for the industrial preparation or manufacture of food or drink (other than machinery for the extraction or preparation of animal or fixed vegetable fats or oils); parts thereof; 3820 - Anti-freezing preparations and prepared de-icing fluids.; 8418 - Refrigerators, freezers and other refrigerating or freezing equipment, electric or other; heat pumps; parts thereof (excl. air conditioning machines of heading 8415); 3813 - Preparations and charges for fire-extinguishers; charged fire-extinguishing grenades.; 3204 - Synthetic organic colouring matter, whether or not chemically defined; preparations based on synthetic organic colouring matter of a kind used to dye fabrics or produce colorant preparations; synthetic organic products of a kind used as fluorescent brightening agents or as luminophores, whether or not chemically defined (excl. preparations of heading 3207, 3208, 3209, 3210, 3213 and 3215); 3004 - Medicaments consisting of mixed or unmixed products for therapeutic or prophylactic uses, put up in measured doses "incl. those for transdermal administration" or in forms or packings for retail sale (excl. goods of heading 3002, 3005 or 3006); 3814 - Organic composite solvents and thinners, not elsewhere specified or included; prepared paint or varnish removers.; 3209 - Paints and varnishes, incl. enamels and lacquers, based on synthetic polymers or chemically modified natural polymers, dispersed or dissolved in an aqueous medium; 3214 - Glaziers' putty, grafting putty, resin cements, caulking compounds and other mastics; painters' fillings; non-refractory surfacing preparations for façades, indoor walls, floors, ceilings or the like; 3304 - Beauty or make-up preparations and preparations for the care of the skin, incl. sunscreen or suntan preparations (excl. medicaments); manicure or pedicure preparations; 3305 - Preparations for use on the hair; 3306 - Preparations for oral or dental hygiene, incl. denture fixative pastes and powders; yarn used to clean between the teeth "dental floss", in individual retail packages; 2903 - Halogenated derivatives of hydrocarbons; 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 3402 - Organic surface-active agents (excl. soap); surface-active preparations, washing preparations, incl. auxiliary washing preparations, and cleaning preparations, whether or not containing soap (excl. those of heading 3401); 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 3405 - Shoe polish, furniture wax and floor waxes, polishes and creams for coachwork, glass or metal, scouring pastes and powders and similar preparations, whether or not in the form of paper, wadding, felt, nonwovens, sponge plastics, cellular plastics or cellular rubber, impregnated, coated or covered with such preparations (excl. artificial and prepared waxes of heading 3404); 3808 - Insecticides, rodenticides, fungicides, herbicides, anti-sprouting products and plant-growth regulators, disinfectants and similar products, put up for retail sale or as preparations or articles, e.g. sulphur-treated bands, wicks and candles, and fly-papers; 3809 - Finishing agents, dye carriers to accelerate the dyeing or fixing of dyestuffs and other products and preparations such as dressings and mordants of a kind used in the textile, paper, leather or like industries, n.e.s.; 3812 - Prepared rubber accelerators; compound plasticisers for rubber or plastics, n.e.s.; anti-oxidising preparations and other compound stabilisers for rubber or plastics; 3307 - Shaving preparations, incl. pre-shave and aftershave products, personal deodorants, bath and shower preparations, depilatories and other perfumery, toilet or cosmetic preparations, n.e.s.; prepared room deodorisers, whether or not perfumed or having disinfectant properties</t>
  </si>
  <si>
    <t>11.120.10 - Medicaments; 23.080 - Pumps; 23.120 - Ventilators. Fans. Air-conditioners; 25.060 - Machine tool systems; 65.100 - Pesticides and other agrochemicals; 71.080.20 - Halogenated hydrocarbons; 71.100.40 - Surface active agents; 71.100.45 - Refrigerants and antifreezes; 71.100.55 - Silicones; 71.100.70 - Cosmetics. Toiletries; 75.100 - Lubricants, industrial oils and related products; 87.040 - Paints and varnishes; 97.040.30 - Domestic refrigerating appliances; 97.040.40 - Dishwashers</t>
  </si>
  <si>
    <t>Consumer information, labelling (TBT); Prevention of deceptive practices and consumer protection (TBT)</t>
  </si>
  <si>
    <r>
      <rPr>
        <sz val="11"/>
        <rFont val="Calibri"/>
      </rPr>
      <t>https://members.wto.org/crnattachments/2024/TBT/UKR/24_02072_00_e.pdf
https://members.wto.org/crnattachments/2024/TBT/UKR/24_02072_00_x.pdf
https://members.wto.org/crnattachments/2024/TBT/UKR/24_02072_01_x.pdf
https://mepr.gov.ua/povidomlennya-pro-oprylyudnennya-proyektu-nakazu-ministerstva-zahystu-dovkillya-ta-pryrodnyh-resursiv-ukrayiny-pro-zatverdzhennya-poryadku-markuvannya-kontrolovanyh-rechovyn-tovariv-ta-obladnannya/  
(revised text)</t>
    </r>
  </si>
  <si>
    <t>Bolivia, Plurinational State of</t>
  </si>
  <si>
    <t>ANTEPROYECTO DE LINEAMIENTOS (MÉTODO DE ENSAYO) PARA LA DETERMINACIÓN DE LOS MATERIALES PREDOMINANTES DEL CALZADO</t>
  </si>
  <si>
    <t>El presente documento establece lineamientos para el método gravimétrico con el fin de determinar el porcentaje de los materiales de las partes fundamentales del calzado (corte o parte superior, forro, plantilla y suela); en forma indirecta a través del peso de las piezas de película plástica (mica) transparentes, procedentes del trazado de la silueta de los materiales del corte y/o forro y/o plantilla; según corresponda. En forma directa los pesos, determinan la densidad y volumen de los materiales que conforman la suela.</t>
  </si>
  <si>
    <t>CALZADO, POLAINAS Y ARTÍCULOS ANÁLOGOS; PARTES DE ESTOS ARTÍCULOS (Código(s) del SA: 64)</t>
  </si>
  <si>
    <t>Prevention of deceptive practices and consumer protection (TBT)</t>
  </si>
  <si>
    <r>
      <rPr>
        <sz val="11"/>
        <rFont val="Calibri"/>
      </rPr>
      <t>https://members.wto.org/crnattachments/2024/TBT/BOL/24_02082_00_s.pdf</t>
    </r>
  </si>
  <si>
    <t>DARS 1041, Raw Milk — Specification, First Edition</t>
  </si>
  <si>
    <t>This African Standard specifies requirements, sampling, and test methods of raw milk of (Cow milk (Bos spp.); Goat (Capra spp.); Sheep (Ovis spp.); Camel (Camelus dromedarius) for further processing.</t>
  </si>
  <si>
    <t>Milk and cream, not concentrated nor containing added sugar or other sweetening matter (HS code(s): 0401); Milk and processed milk products (ICS code(s): 67.100.10)</t>
  </si>
  <si>
    <t>0401 - Milk and cream, not concentrated nor containing added sugar or other sweetening matter</t>
  </si>
  <si>
    <t>67.100.10 - Milk and processed milk products</t>
  </si>
  <si>
    <t>Protection of human health or safety (TBT); Quality requirements (TBT); Reducing trade barriers and facilitating trade (TBT)</t>
  </si>
  <si>
    <r>
      <rPr>
        <sz val="11"/>
        <rFont val="Calibri"/>
      </rPr>
      <t>https://members.wto.org/crnattachments/2024/TBT/TZA/24_02069_00_e.pdf</t>
    </r>
  </si>
  <si>
    <t>Electric Bicycles; Advance Notice of Proposed Rulemaking; Request 
for Comments and Information</t>
  </si>
  <si>
    <t>Advance notice of proposed rulemaking - The Consumer Product Safety Commission (CPSC or Commission) is considering developing a rule to address the risk of injury associated with electric bicycles (e-bikes). This advance notice of proposed rulemaking (ANPR) initiates a rulemaking proceeding under the Consumer Product Safety Act (CPSA) and the Federal Hazardous Substances Act (FHSA). We invite comments concerning the risk of injury associated with mechanical hazards of e-bikes, potential regulatory alternatives, the economic impacts of various approaches, existing voluntary standards, and plans to develop new standards to address these risks.</t>
  </si>
  <si>
    <t>Electric bicycles; Protection against dangerous goods (ICS code(s): 13.300); Cycles (ICS code(s): 43.150)</t>
  </si>
  <si>
    <t>13.300 - Protection against dangerous goods; 43.150 - Cycles</t>
  </si>
  <si>
    <t>Prevention of deceptive practices and consumer protection (TBT); Protection of human health or safety (TBT)</t>
  </si>
  <si>
    <r>
      <rPr>
        <sz val="11"/>
        <rFont val="Calibri"/>
      </rPr>
      <t>https://members.wto.org/crnattachments/2024/TBT/USA/24_02077_00_e.pdf</t>
    </r>
  </si>
  <si>
    <t>Ecuador</t>
  </si>
  <si>
    <t>Peru</t>
  </si>
  <si>
    <t>Colombia</t>
  </si>
  <si>
    <t>Panama</t>
  </si>
  <si>
    <t>RTCA Etiquetado Nutricional de Productos Alimenticios Preenvasados para consumo humano para la población a partir de 3 años de edad.</t>
  </si>
  <si>
    <t>Este RTCA brinda elementos técnicos para el Etiquetado Nutricional de productos alimenticios preenvasados de consumo humano.El etiquetado de los alimentos frescos preenvasados se rige por las disposiciones internas de cada uno de los Estados Parte. Quedan excluidos de la aplicación de este reglamento los alimentos no procesados y los productos procesados envasados en presencia del consumidor.</t>
  </si>
  <si>
    <t>Productos alimenticios en general (Código(s) de la ICS: 67.040)</t>
  </si>
  <si>
    <t>67.230 - Prepackaged and prepared foods; 67.040 - Food products in general</t>
  </si>
  <si>
    <t>Other (TBT); Consumer information, labelling (TBT); Prevention of deceptive practices and consumer protection (TBT)</t>
  </si>
  <si>
    <t>Labelling; Food standards; Nutrition information</t>
  </si>
  <si>
    <r>
      <rPr>
        <sz val="11"/>
        <rFont val="Calibri"/>
      </rPr>
      <t>https://members.wto.org/crnattachments/2024/TBT/PAN/24_01991_00_s.pdf</t>
    </r>
  </si>
  <si>
    <t>DUS 890:2023, Dried tomatoes — Specification, Second EditionNote: This Draft Uganda Standards was also notified to the SPS Committee.</t>
  </si>
  <si>
    <t>This Draft Uganda Standard specifies requirements, test methods and sampling for dried tomatoes of varieties (cultivars) grown from Lycopersicon esculentum Mill. and its hybrids, intended for direct consumption without further processing or for use in the food industry.</t>
  </si>
  <si>
    <t>Tomatoes, prepared or preserved otherwise than by vinegar or acetic acid (HS code(s): 2002); Vegetables and derived products (ICS code(s): 67.080.20)</t>
  </si>
  <si>
    <t>2002 - Tomatoes, prepared or preserved otherwise than by vinegar or acetic acid</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</si>
  <si>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</si>
  <si>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https://members.wto.org/crnattachments/2024/TBT/UGA/24_02035_00_e.pdf</t>
    </r>
  </si>
  <si>
    <t>Botswana</t>
  </si>
  <si>
    <t>BOS EN 14387:2021Respiratory protective devices - Gas filter(s) and combined filter(s) - Requirements, testing, marking.</t>
  </si>
  <si>
    <t>This document refers to gas filters and combined filters for use as replaceable components in unassisted respiratory protective devices (RPD) with the exception of escape devices. Filters for use against CO are excluded from this document._x000D_
Laboratory tests are included for the assessment of compliance with the requirements. Some filters complying with this document can also be suitable for use with assisted respiratory protective devices and/or escape devices. If so they need to be tested and marked in accordance with the appropriate European Standard.</t>
  </si>
  <si>
    <t>Health Equipment</t>
  </si>
  <si>
    <t>13.340.30 - Respiratory protective devices</t>
  </si>
  <si>
    <t>Consumer information, labelling (TBT); National security requirements (TBT); Prevention of deceptive practices and consumer protection (TBT); Protection of human health or safety (TBT); Quality requirements (TBT); Harmonization (TBT)</t>
  </si>
  <si>
    <t>Tonga</t>
  </si>
  <si>
    <t>Pesticides Act 2002 </t>
  </si>
  <si>
    <t>An Act to regulate the registration, manufacture, import, sale, storage, distribution, use and disposal of pesticides in Tonga. </t>
  </si>
  <si>
    <t>Pesticides</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</si>
  <si>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</si>
  <si>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</si>
  <si>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t>Protection of human health or safety (TBT); Protection of animal or plant life or health (TBT); Protection of the environment (TBT)</t>
  </si>
  <si>
    <r>
      <rPr>
        <sz val="11"/>
        <rFont val="Calibri"/>
      </rPr>
      <t>https://ago.gov.to/cms/images/LEGISLATION/PRINCIPAL/2002/2002-0007/PesticidesAct_3.pdf</t>
    </r>
  </si>
  <si>
    <t>BOS EN 143:2021Respiratory protective devices - Particle filters - Requirements, testing, marking.</t>
  </si>
  <si>
    <t>This document specifies particle filters for use as replaceable components in unassisted respiratory protective devices (RPD) with the exception of escape devices and filtering face pieces. Laboratory tests are included for the assessment of compliance with the requirements. Some filters complying with this document can also be suitable for use with other types of respiratory protective devices and/or escape devices. If so, they need to be tested and marked according to the appropriate European Standard._x000D_
This document does not cover requirements concerning respiratory hygiene. Requirements for decrease of the microbiological hazards caused by the growth of bacteria and viruses on the filtration material are not determined.</t>
  </si>
  <si>
    <t>Consumer information, labelling (TBT); Prevention of deceptive practices and consumer protection (TBT); Protection of human health or safety (TBT); Quality requirements (TBT); Harmonization (TBT)</t>
  </si>
  <si>
    <t>Labeling Requirements for Approved or Conditionally Approved New 
Animal Drugs</t>
  </si>
  <si>
    <t>Proposed rule - The Food and Drug Administration (FDA) is proposing to revise 
the requirements for the content and format of labeling for approved or 
conditionally approved new animal drugs to provide for a more 
comprehensive set of requirements in one location in the Code of the 
Federal Register (CFR). As part of this revision, certain current 
requirements would be updated and moved, and certain obsolete 
requirements would be removed. The proposed requirements would apply to 
the labeling of prescription and over-the-counter (OTC) new animal 
drugs, as well as new animal drugs for use in animal feeds.</t>
  </si>
  <si>
    <t>New animal drugs labeling; Veterinary medicine (ICS code(s): 11.220)</t>
  </si>
  <si>
    <t>Consumer information, labelling (TBT); Prevention of deceptive practices and consumer protection (TBT); Protection of animal or plant life or health (TBT)</t>
  </si>
  <si>
    <r>
      <rPr>
        <sz val="11"/>
        <rFont val="Calibri"/>
      </rPr>
      <t>https://members.wto.org/crnattachments/2024/TBT/USA/24_02027_00_e.pdf</t>
    </r>
  </si>
  <si>
    <t>DKS 3004: 2024 Pyrethrum Refined Extracts- Specification</t>
  </si>
  <si>
    <t>This Draft Kenya Standard specifies the requirements, sampling and test methods of pyrethrum refined extracts containing varying percentages of total pyrethrins.</t>
  </si>
  <si>
    <t>Pesticides and other agrochemicals in general (ICS code(s): 65.100.01)</t>
  </si>
  <si>
    <t>65.100.01 - Pesticides and other agrochemicals in general</t>
  </si>
  <si>
    <t>Quality requirements (TBT); Reducing trade barriers and facilitating trade (TBT); Consumer information, labelling (TBT)</t>
  </si>
  <si>
    <r>
      <rPr>
        <sz val="11"/>
        <rFont val="Calibri"/>
      </rPr>
      <t>https://members.wto.org/crnattachments/2024/TBT/KEN/24_02022_00_e.pdf</t>
    </r>
  </si>
  <si>
    <t>DARS 1041: 2024 Raw Milk — Specification</t>
  </si>
  <si>
    <t>This African Standard specifies requirements, sampling, and test methods of raw milk of (Cow milk (Bos spp.); Goat (Capra spp.); Sheep (Ovis spp.); Camel (Camelus dromedarius) for further processing</t>
  </si>
  <si>
    <t>Milk and milk products in general (ICS code(s): 67.100.01)</t>
  </si>
  <si>
    <t>67.100.01 - Milk and milk products in general</t>
  </si>
  <si>
    <t>Quality requirements (TBT); Harmonization (TBT); Protection of human health or safety (TBT)</t>
  </si>
  <si>
    <r>
      <rPr>
        <sz val="11"/>
        <rFont val="Calibri"/>
      </rPr>
      <t>https://members.wto.org/crnattachments/2024/TBT/KEN/24_02021_00_e.pdf</t>
    </r>
  </si>
  <si>
    <t>DUS 2673:2023, Tapioca pearls — Specification, First EditionNote: This Draft Uganda Standard was also notified to the SPS Committee.</t>
  </si>
  <si>
    <t>This standard prescribes the requirements, sampling and test methods for tapioca pearls intended for human consumption.</t>
  </si>
  <si>
    <t>Tapioca and substitutes therefor prepared from starch, in the form of flakes, grains, pearls, siftings or in similar forms. (HS code(s): 1903); Vegetables and derived products (ICS code(s): 67.080.20)</t>
  </si>
  <si>
    <t>1903 - Tapioca and substitutes therefor prepared from starch, in the form of flakes, grains, pearls, siftings or in similar forms.</t>
  </si>
  <si>
    <r>
      <rPr>
        <sz val="11"/>
        <rFont val="Calibri"/>
      </rPr>
      <t>https://members.wto.org/crnattachments/2024/TBT/UGA/24_02020_00_e.pdf</t>
    </r>
  </si>
  <si>
    <t>Egypt</t>
  </si>
  <si>
    <t>Ministerial Decree No. 498 /2023 (2 pages, in Arabic) mandating the Egyptian standard ES 8734  for "general requirements for places to display, sell and store alternatives to traditional cigarettes - electronic cigarettes - e-liquid" </t>
  </si>
  <si>
    <t>The Ministerial Decree No. 498 /2023 (2 pages, in Arabic) gives the producers and importers a six-month transitional period to abide by the Egyptian standard ES 8734 which is concerned with the prerequisites and the availability of places that display and sell electronic cigarettes which are considered as alternatives to traditional candy.Worth mentioning is that this standard has been formulated according to National Studies.</t>
  </si>
  <si>
    <t>Tobacco, tobacco products and related equipment (ICS code(s): 65.160)</t>
  </si>
  <si>
    <t>65.160 - Tobacco, tobacco products and related equipment</t>
  </si>
  <si>
    <t>BOS IEC 60335-2-24:2020 Household and Similar Appliances- Safety- Part 2-24: Particular requirements for refrigeration appliances. ice cream appliances and ice makers</t>
  </si>
  <si>
    <t>IEC 60335-2-24:2020 deals with the safety of the following appliances, their rated voltage being not more than 250 V for single-phase appliances, 480 V for other appliances and 24 V DC for appliances when battery operated:– refrigerating appliances for household and similar use;– ice-makers incorporating a motor-compressor and ice-makers intended to be incorporated in frozen food storage compartments;– refrigerating appliances and ice-makers for use in camping, touring caravans and boats for leisure purposes.These appliances may be operated from the mains, from a separate battery or operated either from the mains or from a separate battery.This standard also deals with the safety of ice-cream appliances intended for household use, their rated voltage being not more than 250 V for single-phase appliances and 480 V for other appliances.It also deals with compression-type appliances for household and similar use, which use flammable refrigerants.This standard does not cover features of the construction and operation of those refrigerating appliances which are dealt with in other IEC standards.Refrigerating appliances not intended for normal household use but which nevertheless may be a source of danger to the public, such as– refrigerating appliances used in staff kitchen areas in shops, offices and other working environments,– refrigerating appliances used in farm houses and by clients in hotels, motels and other residential type environments,– refrigerating appliances used in bed and breakfast type environments, and– refrigerating appliances used in catering and similar non-retail applicationsare within the scope of this standard.As far as is practicable, this standard deals with the common hazards presented by appliances that are encountered by all persons in and around the home. However, in general, it does not take into account– persons (including children) whose physical, sensory or mental capabilities or lack of experience and knowledge prevents them from using the appliance safely without supervision or instruction;– children playing with the appliance.Attention is drawn to the fact that– for appliances intended to be used in vehicles or on board ships or aircraft, additional requirements can be necessary;– in many countries, additional requirements are specified by national health authorities, the national authorities responsible for the protection of labour, the national water supply authorities and similar authorities.This standard does not apply to– appliances intended to be used in the open air;– appliances designed exclusively for industrial purposes;– appliances intended to be used in locations where special conditions prevail, such as the presence of a corrosive or explosive atmosphere (dust, vapour or gas);– appliances incorporating a battery intended as a power supply for the refrigerating function;– appliances assembled on site by the installer;– appliances with remote motor-compressors;– motor-compressors (IEC 60335-2-34);– commercial dispensing appliances and vending appliances (IEC 60335-2-75);– commercial refrigerating appliances and ice-makers with an incorporated or remote refrigerant unit or motor-compressor (IEC 60335-2-89);– professional ice-cream makers (IEC 60335-2-118).This eighth edition cancels and replaces the seventh edition published in 2010, Amendment 1:2012 and Amendment 2:2017. This edition constitutes a technical revision.This edition includes the following significant technical changes with respect to the previous edition:– aligns the text with IEC 60335-1, Ed 5.2;– some notes have been converted to normative text or deleted (4, 5.2, 5.7, 7.1, 7.6, 7.10, 7.12, 19.1, 19.101, 19.102, 20.101, 20.102, 20.103, 20.104, 21, 22.7, 22.33, 22.101, 22.102, 22.103, 22.107, 22.108, 22.109, 30.1);– normative references and associated text have been updated (2, 22.108, 22.109, Table 102, Annex CC);– definition of free space has been clarified (3.6.104);– measurement of the input current of refrigerating appliances using inverter driven motor-compressors is included (10.2);– compatibility tests for winding insulation of motor-compressors used with different types of refrigerants and oils have been introduced (22.9);– requirements for inadvertent contact points between uncoated aluminium pipes and copper pipes have been updated (22.111);– testing of accessible glass panels has been clarified (22.116);– in refrigerating appliances, requirements for material encasing and in contact with thermal insulation have been introduced and consequential text has been deleted (22.117, 30.2, 30.2.101, Annex EE);– requirements for motor running capacitors have been updated (24.5, 24.8);– the locked rotor test for fan motors has been clarified (Annex AA).This part 2 is to be used in conjunction with the latest edition of IEC 60335-1 and its amendments. It was established on the basis of the fifth edition (2010) of that standard.The contents of the corrigendum of August 2021 have been included in this copy.</t>
  </si>
  <si>
    <t>Domestic safety ICS 13.120</t>
  </si>
  <si>
    <t>13.120 - Domestic safety; 97.040.30 - Domestic refrigerating appliances</t>
  </si>
  <si>
    <t>Consumer information, labelling (TBT); Quality requirements (TBT); Harmonization (TBT); Protection of human health or safety (TBT)</t>
  </si>
  <si>
    <t>Draft of Egyptian standard for “woven plastic shopping sacks”</t>
  </si>
  <si>
    <t>This draft of Egyptian standard specifies the requirements and methods for sampling and testing of woven plastic shopping bags made of polypropylene/high-density polyethylene that are used for the purpose of carrying various types of productsWorth mentioning is that this draft standard is comply with TZS 3560:2022</t>
  </si>
  <si>
    <t>Sacks. Bags (ICS code(s): 55.080)</t>
  </si>
  <si>
    <t>55.080 - Sacks. Bags</t>
  </si>
  <si>
    <t>Quality requirements (TBT)</t>
  </si>
  <si>
    <t>New Zealand</t>
  </si>
  <si>
    <t>Proposed changes to pesticides for medicinal cannabis</t>
  </si>
  <si>
    <t>Medicinal cannabis products supplied in New Zealand are required to meet the pesticides requirements outlined in regulation 18 of the Misuse of Drugs (Medicinal Cannabis) Regulations 2019 (the Regulations). However, this requirement is currently unworkable, and changes are being proposed to allow the use of certain active ingredients / agricultural chemicals to be used on cannabis intended to be used in products for inhalation, and to provide a mechanism where pesticides that are authorised for use on food crops can be used where products are intended for other routes of administration. The Ministry of Health is proposing a technical amendment to regulation 18 to broaden the pesticides that are permitted for use on medicinal cannabis in products and cannabis-based ingredients in New Zealand.To manage any health risk of broadening the use of pesticides on cannabis for medicinal use, the Ministry of Health is proposing to require that residues of pesticide active ingredients meet the calculated maximum limits outlined in Chapter 2.8.13 of the European Pharmacopoeia 11th edition, version 11.0, where the pesticide is not on the permitted pesticide active ingredient list and is for use on cannabis intended for routes of administration other than inhalation.For further information on the proposed updates to the Regulations please see the proactively released cabinet material at: Cabinet material: Improving the Medicinal Cannabis Scheme to better support economic and research opportunities | Ministry of Health NZ</t>
  </si>
  <si>
    <t>Medicinal cannabis (plants in HS chapter 6, plants and seeds in HS chapter 12, oils in HS chapter 15, etc.).</t>
  </si>
  <si>
    <t>12 - OIL SEEDS AND OLEAGINOUS FRUITS; MISCELLANEOUS GRAINS, SEEDS AND FRUIT; INDUSTRIAL OR MEDICINAL PLANTS; STRAW AND FODDER; 06 - LIVE TREES AND OTHER PLANTS; BULBS, ROOTS AND THE LIKE; CUT FLOWERS AND ORNAMENTAL FOLIAGE; 15 - ANIMAL, VEGETABLE OR MICROBIAL FATS AND OILS AND THEIR CLEAVAGE PRODUCTS; PREPARED EDIBLE FATS; ANIMAL OR VEGETABLE WAXES</t>
  </si>
  <si>
    <t>11.120 - Pharmaceutics</t>
  </si>
  <si>
    <t>Protection of animal or plant life or health (TBT); Protection of human health or safety (TBT)</t>
  </si>
  <si>
    <t>Hazardous Materials: Request for Comments on Issues Concerning 
International Atomic Energy Agency Regulations for the Safe Transport 
of Radioactive Materials</t>
  </si>
  <si>
    <t xml:space="preserve">Notice; request for comments by 15 April 2024 - PHMSA and the U.S. Nuclear Regulatory Commission are jointly 
seeking comments on issues concerning requirements in the International 
Atomic Energy Agency (IAEA) regulations for the safe transport of 
radioactive materials. The IAEA is considering revisions to their 
regulations as part of its periodic review cycle for a new edition of 
those regulations.&gt;_x000D_
</t>
  </si>
  <si>
    <t>Transport of radioactive materials; Transport (ICS code(s): 03.220); Accident and disaster control (ICS code(s): 13.200); Protection against dangerous goods (ICS code(s): 13.300); Products of the chemical industry (ICS code(s): 71.100)</t>
  </si>
  <si>
    <t>03.220 - Transport; 13.200 - Accident and disaster control; 13.300 - Protection against dangerous goods; 71.100 - Products of the chemical industry</t>
  </si>
  <si>
    <t>Protection of human health or safety (TBT); Protection of the environment (TBT); Harmonization (TBT)</t>
  </si>
  <si>
    <r>
      <rPr>
        <sz val="11"/>
        <rFont val="Calibri"/>
      </rPr>
      <t>https://members.wto.org/crnattachments/2024/TBT/USA/24_01980_00_e.pdf</t>
    </r>
  </si>
  <si>
    <t>Draft of Egyptian standard for “Smoke and heat control systems Part 7: Smoke ducts sections”</t>
  </si>
  <si>
    <t>This draft of Egyptian standard applies to smoke control duct sections placed on the market and intended to operate as part of a pressure differential system or smoke and heat exhaust system. This standard specifies requirements and gives reference to the test methods defined for smoke control duct sections and their associated components (for example, hangers and other items proven at the time of testing), which are intended to be installed in such systems in buildings. Furthermore, marking and information on installation and maintenance of these products are also given in this standard.Worth mentioning is that this Draft standard adopts the technical content of ISO 21927-7:2017</t>
  </si>
  <si>
    <t>Fire protection (ICS code(s): 13.220.20)</t>
  </si>
  <si>
    <t>13.220.20 - Fire protection</t>
  </si>
  <si>
    <t>Ministerial Decree No. 502 /2023 (4 pages, in Arabic) mandating the Egyptian Standard   ES 2765 for “plywood - plywood for marine purposes”</t>
  </si>
  <si>
    <t>The Ministerial Decree No. 502 /2023 gives the producers and importers a six-month transitional period to abide by the Egyptian standard ES 2765 which specifies the requirements of marine plywood and its raw materials, manufacturing, performance that are suitable for the construction, repair, and maintenance of posts, marine and river artifacts. Worth mentioning is that this standard is technically identical with IS 710/2010.</t>
  </si>
  <si>
    <t>Plywood (ICS code(s): 79.060.10)</t>
  </si>
  <si>
    <t>79.060.10 - Plywood</t>
  </si>
  <si>
    <t>Draft of the Egyptian Standard ES 5667 for “ Road vehicles — Types — Terms and definitions”</t>
  </si>
  <si>
    <t>This draft Standard Defines terms relating to some types of road vehicles designated according to certain design and technical characteristics. It applies to all vehicles designated for road circulation, except for agricultural tractors which are only incidentally used for the carriage of persons or goods by road.Worth mentioning is that this draft standard is technically identical with ISO 3833:1977 (confirmed 2019).</t>
  </si>
  <si>
    <t>Road vehicle engineering (Vocabularies) (ICS code(s): 01.040.43); Road vehicles in general (ICS code(s): 43.020)</t>
  </si>
  <si>
    <t>01.040.43 - Road vehicle engineering (Vocabularies); 43.020 - Road vehicles in general</t>
  </si>
  <si>
    <t>Draft of Egyptian standard for "Packaging Recommendations for addressing consumer needs" </t>
  </si>
  <si>
    <t>This draft of Egyptian standard provides general recommendations to be taken into consideration when determining the most suitable type of packaging for products intended for consumers.Worth mentioning is that this draft standard is technically identical with ISO /IEC Guide 41:2018</t>
  </si>
  <si>
    <t>Standardization. General rules (ICS code(s): 01.120); Packaging and distribution of goods in general (ICS code(s): 55.020)</t>
  </si>
  <si>
    <t>01.120 - Standardization. General rules; 55.020 - Packaging and distribution of goods in general</t>
  </si>
  <si>
    <t>National Organic Program; Market Development for Mushrooms and 
Pet Food</t>
  </si>
  <si>
    <t>Proposed rule - The United States Department of Agriculture (USDA) 
Agricultural Marketing Service (AMS) proposes to amend the USDA organic 
regulations to clarify standards for organic mushrooms and organic pet 
food. Specific standards for these products do not currently exist. 
Instead, these products have been certified organic using the general 
organic standards for crops, livestock, and handling. However, this 
approach is not ideal as the current regulations do not address unique 
aspects of either product. AMS expects this rule would promote 
development of these markets by increasing regulatory certainty that 
would, in turn, encourage investment in the markets. The topics 
addressed by the proposed rule include sourcing of substrate and spawn 
in organic mushroom production, composting requirements for organic 
mushroom production, composition and labeling requirements for organic 
pet food, and the use of certain synthetic substances in organic pet 
food.</t>
  </si>
  <si>
    <t>Organic mushrooms and organic pet food; Animal feeding stuffs (ICS code(s): 65.120); Food products in general (ICS code(s): 67.040)</t>
  </si>
  <si>
    <t>65.120 - Animal feeding stuffs; 67.040 - Food products in general</t>
  </si>
  <si>
    <t>Consumer information, labelling (TBT); Prevention of deceptive practices and consumer protection (TBT); Cost saving and productivity enhancement (TBT)</t>
  </si>
  <si>
    <t>Animal feed</t>
  </si>
  <si>
    <r>
      <rPr>
        <sz val="11"/>
        <rFont val="Calibri"/>
      </rPr>
      <t>https://members.wto.org/crnattachments/2024/TBT/USA/24_01979_00_e.pdf</t>
    </r>
  </si>
  <si>
    <t>Ministerial Decree No. 499 /2023 (4 pages, in Arabic) mandating the Egyptian Standard ES 4748-4 for “ Shell boilers Part 4: Workmanship and construction of pressure parts of the boiler”</t>
  </si>
  <si>
    <t>The Ministerial Decree No. 499 /2023 gives the producers and importers a six-month transitional period to abide by the Egyptian standard ES 4748-4 which specifies requirements for the workmanship and construction of shell boilers.Worth mentioning is that this standard adopts the technical content of EN 12953-4:2018</t>
  </si>
  <si>
    <t>Boilers and heat exchangers (ICS code(s): 27.060.30); Power stations in general (ICS code(s): 27.100)</t>
  </si>
  <si>
    <t>27.060.30 - Boilers and heat exchangers; 27.100 - Power stations in general</t>
  </si>
  <si>
    <t>Ministerial Decree No. 499 /2023 (4 pages, in Arabic) mandating the Egyptian Standard ES 4748-5 for "Shell boilers Part 5: Inspection during construction, documentation and marking of pressure parts of the boiler " </t>
  </si>
  <si>
    <t>The Ministerial Decree No. 499 /2023 gives the producers and importers a six-month transitional period to abide by the Egyptian standard ES 4748-5 which specifies requirements for the inspection during and after construction, documentation and marking of shell boilers.Worth mentioning is that this standard adopts the technical content of EN 12953-5:2020.</t>
  </si>
  <si>
    <t>Draft of the Egyptian Standard ES for "Railway applications - Track - Concrete sleepers and bearers – Part: 4 – Pre stressed bearers for switches and crossings" </t>
  </si>
  <si>
    <t>This draft Standard defines additional technical criteria and control procedures as well as specific tolerance limits related to manufacturing and testing prestressed bearers for switches and crossings with a maximum length of 8.5 m.Worth mentioning is that this draft standard is technically identical with EN 13230-4:2016+A1: 2020.</t>
  </si>
  <si>
    <t>Concrete and concrete products (ICS code(s): 91.100.30); Construction of railways (ICS code(s): 93.100)</t>
  </si>
  <si>
    <t>91.100.30 - Concrete and concrete products; 93.100 - Construction of railways</t>
  </si>
  <si>
    <t>Philippines</t>
  </si>
  <si>
    <t>Supplemental Guidelines on the Management and Conduct of Product Recall for Prepackaged Processed Food Products</t>
  </si>
  <si>
    <t>This Circular intends to provide guidelines and procedures on the development of the recall strategy, the conduct of mock recall, and the procedure for the use of electronic recall notification. Specifically, it aims to: A. To establish an electronic system of notification of processed food product recalls for the MAH. B. To provide guidelines to the MAH who shall conduct mock recall or voluntary product recall of processed food products. C. To support and facilitate ease the submission the implementation of FDA Circular No. 2016-012 entitled Guidelines on Product Recall and its future amendments. D. For facilitation of the MAH’s submission of standardized recall status reports to the CFRR-FDA</t>
  </si>
  <si>
    <t>Prepackaged and prepared foods (ICS code(s): 67.230)</t>
  </si>
  <si>
    <t>67.230 - Prepackaged and prepared foods</t>
  </si>
  <si>
    <r>
      <rPr>
        <sz val="11"/>
        <rFont val="Calibri"/>
      </rPr>
      <t>https://members.wto.org/crnattachments/2024/TBT/PHL/24_01938_00_e.pdf
https://www.fda.gov.ph/draft-for-comments-supplemental-guidelines-on-the-management-and-conduct-of-product-recall-for-prepackaged-processed-food-products/</t>
    </r>
  </si>
  <si>
    <t>Ministerial Decree No. 499 /2023 (4 pages, in Arabic) mandating the Egyptian standard ES 41-1 for “vitrified clay liner plates part 1: specification ”</t>
  </si>
  <si>
    <t>The Ministerial Decree No. 499 /2023 (4 pages, in Arabic) gives producers and importers a six-month transitional period to abide by the Egyptian standard ES 41-1 that establishes the criteria for the acceptance of vitrified clay liner plates used to protectively line or face pipe, culverts, abutments, structures, or appurtenances. Linear plates manufactured shall be known as curved linear plates or flat liner plates. These plates shall be manufactured from fire clay, shale, surface clay, or a combination of these materials that, when formed into liner plates and fired to suitable temperatures, yield a product that is strong, durable, serviceable, and free of objectionable defects. The absorption of liner plates shall not exceed 6%. The liner plates shall be subjected to acid resistance test. These liner plates shall be uniformly vitrified throughout their thickness and have a homogeneous structural texture.Worth mentioning is that this standard adopts the technical content of ASTM C479-2017(2022)</t>
  </si>
  <si>
    <t>Terracotta building products (ICS code(s): 91.100.25)</t>
  </si>
  <si>
    <t>91.100.25 - Terracotta building products</t>
  </si>
  <si>
    <t>Decision No. 1 of the year 2023 of the General Organization for Veterinary Services on the  Regulating Procedures for Registration of companies granting international conformity certificates for Halal food</t>
  </si>
  <si>
    <t>The General Organization for Veterinary services (GOVS) at the Ministry of Agriculture and Land Reclamation (MoALR) issued its decision No.1 of 2023 on the  Regulating Procedures for Registration of companies granting international conformity certificates for Halal food(Halal certification bodies).The main elements of the decision include:The procedures for registering companies that issue Halal conformity certificates for food products at GOVS.The obligations of the companies that issue the Halal conformity certificates.The role of the General Organization for Veterinary Services (GOVS) in examining whether the companies meet the registration requirements or not.The financial obligations. The registration period.</t>
  </si>
  <si>
    <t>Food Products.</t>
  </si>
  <si>
    <t>67.040 - Food products in general</t>
  </si>
  <si>
    <t>Other (TBT); Prevention of deceptive practices and consumer protection (TBT)</t>
  </si>
  <si>
    <t>European Union</t>
  </si>
  <si>
    <t>Draft Commission Delegated Regulation amending Annex II to Regulation (EU) 2019/1009 of the European Parliament and of the Council as regards the polymers in Component Material Category 11 </t>
  </si>
  <si>
    <t>EU fertilising products may contain natural, biodegradable or soluble polymers as materials belonging to Component Material Category 11. The delegated Regulation aligns the requirements for such polymers to those set out in Regulation (EU) 2023/2055, which introduces a general restriction in Regulation (EC) No 1907/2006 of placing on the market of synthetic polymer microparticles. Such polymers are mainly used as technical additives in EU fertilising products.</t>
  </si>
  <si>
    <t>fertilising products</t>
  </si>
  <si>
    <t>65.080 - Fertilizers</t>
  </si>
  <si>
    <t>Protection of human health or safety (TBT); Protection of the environment (TBT); Other (TBT)</t>
  </si>
  <si>
    <r>
      <rPr>
        <sz val="11"/>
        <rFont val="Calibri"/>
      </rPr>
      <t>https://members.wto.org/crnattachments/2024/TBT/EEC/24_01918_00_e.pdf</t>
    </r>
  </si>
  <si>
    <t>Draft Commission Delegated Regulation amending Regulation (EU) 2019/1009 of the European Parliament and of the Council as regards the Enterococcaceae and presuming conformity of EU fertilising products without verification</t>
  </si>
  <si>
    <t>Following developments in the implementation and standardisation work in support of Regulation (EU) 2019/1009, a number of technical adaptations are needed. This delegated Regulation introduces amendments concerning the content of pathogens in EU fertilising products, the situation where conformity of the product can be assumed by manufacturers without verification and two tolerances.</t>
  </si>
  <si>
    <t>Protection of the environment (TBT); Protection of human health or safety (TBT); Other (TBT)</t>
  </si>
  <si>
    <r>
      <rPr>
        <sz val="11"/>
        <rFont val="Calibri"/>
      </rPr>
      <t>https://members.wto.org/crnattachments/2024/TBT/EEC/24_01917_00_e.pdf
https://members.wto.org/crnattachments/2024/TBT/EEC/24_01917_01_e.pdf</t>
    </r>
  </si>
  <si>
    <t>The Veterinary Medicines (Amendment etc) Regulations 2024</t>
  </si>
  <si>
    <t>We are providing a transparency notification for minor amendments to the regulatory framework for the authorisation, manufacture, supply and use of veterinary medicinal products in Great Britain. These changes are not expected to have a significant impact on trade.</t>
  </si>
  <si>
    <t>Veterinary medicinal products</t>
  </si>
  <si>
    <t>Proposed Revision to Voluntary Product Standard (PS) 20-20 “American Softwood Lumber Standard”</t>
  </si>
  <si>
    <t>Notice and request for comments - This notice advises the public that the National Institute of 
Standards and Technology (NIST) is seeking comments for the proposed 
revision of Voluntary Product Standard (PS) 20-20, “American Softwood 
Lumber Standard.” This standard, prepared by the American Lumber 
Standard Committee, serves the procurement and regulatory needs of 
numerous Federal, State, and local government agencies by providing for 
uniform, industry-wide grade-marking and inspection requirements for 
softwood lumber. The implementation of the standard also allows for 
uniform labeling and auditing of treated wood and, through a Memorandum 
of Understanding with the U.S. Department of Agriculture, labeling and 
auditing of wood packaging materials for international trade. As part 
of a five-year review process, NIST is seeking public comment and 
invites interested parties to review the revised standard and submit 
comments.</t>
  </si>
  <si>
    <t>Softwood lumber; Builders' joinery and carpentry, of wood, incl. cellular wood panels, assembled parquet panels, shingles and shakes, of wood (excl. plywood panelling, blocks, strips and friezes for parquet flooring, not assembled, and pre-fabricated buildings) (HS code(s): 4418); Quality (ICS code(s): 03.120); Wood-based panels (ICS code(s): 79.060)</t>
  </si>
  <si>
    <t>4418 - Builders' joinery and carpentry, of wood, incl. cellular wood panels, assembled parquet panels, shingles and shakes, of wood (excl. plywood panelling, blocks, strips and friezes for parquet flooring, not assembled, and pre-fabricated buildings)</t>
  </si>
  <si>
    <t>03.120 - Quality; 79.060 - Wood-based panels</t>
  </si>
  <si>
    <t>Consumer information, labelling (TBT); Quality requirements (TBT)</t>
  </si>
  <si>
    <r>
      <rPr>
        <sz val="11"/>
        <rFont val="Calibri"/>
      </rPr>
      <t>https://members.wto.org/crnattachments/2024/TBT/USA/24_01908_00_e.pdf
https://members.wto.org/crnattachments/2024/TBT/USA/24_01908_01_e.pdf</t>
    </r>
  </si>
  <si>
    <t>Draft Commission Delegated Regulation amending Regulation (EU) 2019/1009 of the European Parliament and of the Council as regards biodegradability criteria for coating agents and water retention polymers</t>
  </si>
  <si>
    <t>EU fertilising products may contain coating agents and water retention polymers, materials belonging to Component Material Category 9. The delegated Regulation sets out the biodegradation criteria and the testing methods which have to be used to show compliance with such criteria. The biodegradability criteria cover the biodegradation both in soil and in aquatic environments.</t>
  </si>
  <si>
    <r>
      <rPr>
        <sz val="11"/>
        <rFont val="Calibri"/>
      </rPr>
      <t>https://members.wto.org/crnattachments/2024/TBT/EEC/24_01919_00_e.pdf
https://members.wto.org/crnattachments/2024/TBT/EEC/24_01919_01_e.pdf</t>
    </r>
  </si>
  <si>
    <t>Renewable Fuel Standard (RFS) Program Compliance; Biogas 
Regulatory Reform Rule, Notification of Webinar</t>
  </si>
  <si>
    <t>Notification of webinar to be held 4 April 2024; registration required by 28 March 2024 Eastern Time - The Environmental Protection Agency (EPA) is announcing a public webinar on the Biogas Regulatory Reform Rule (BRRR) provisions of the Renewable Fuel Standard (RFS) program final rule for 2023-2025 on 4 April 2024, from 1:00 p.m. to 4:30 p.m.Eastern Time. These regulatory provisions include registration and reporting, and updated regulatory provisions for the production, distribution, and use of biogas as a renewable fuel.All attendees must pre-register for the webinar by notifying Nick Parsons, Office of Transportation and Air Quality, Assessment and Standards Division, Environmental Protection Agency; telephone number: +1 (734) 214-4479; email address: RFS-Hearing@epa.gov by 28 March 2024. Additional information related to the webinar will be posted at: https://www.epa.gov/renewable-fuel-standard-program/rfs-set-rule-implementation-webinars. Interested parties should check the website for any updated information.</t>
  </si>
  <si>
    <t>Biogas; Environmental protection (ICS code(s): 13.020); Biofuels (ICS code(s): 75.160.40)</t>
  </si>
  <si>
    <t>13.020 - Environmental protection</t>
  </si>
  <si>
    <t>Protection of the environment (TBT)</t>
  </si>
  <si>
    <r>
      <rPr>
        <sz val="11"/>
        <rFont val="Calibri"/>
      </rPr>
      <t>https://members.wto.org/crnattachments/2024/TBT/USA/24_01909_00_e.pdf</t>
    </r>
  </si>
  <si>
    <t>Draft Commission Delegated Regulation amending Regulation (EU) 2019/1009 of the European Parliament and of the Council as regards the inclusion of mulch films in Component Material Category 9</t>
  </si>
  <si>
    <t>The delegated Regulation introduces mulch films within the scope of the EU harmonisation rules and sets out the biodegradability criteria and the testing methods which have to be used to show compliance with such criteria. The biodegradability criteria cover the biodegradation both in soil and in aquatic environments.   </t>
  </si>
  <si>
    <r>
      <rPr>
        <sz val="11"/>
        <rFont val="Calibri"/>
      </rPr>
      <t>https://members.wto.org/crnattachments/2024/TBT/EEC/24_01915_00_e.pdf
https://members.wto.org/crnattachments/2024/TBT/EEC/24_01915_01_e.pdf</t>
    </r>
  </si>
  <si>
    <t>Draft Commission Delegated Regulation amending Annex II to Regulation (EU) 2019/1009 of the European Parliament and of the Council as regards the polymers in Component Material Category 1</t>
  </si>
  <si>
    <t>EU fertilising products may contain natural, biodegradable or soluble polymers as materials belonging to Component Material Category 1. The delegated Regulation aligns the requirements for such polymers to those set out in Regulation (EU) 2023/2055, which introduces a general restriction in Regulation (EC) No 1907/2006 of placing on the market of synthetic polymer microparticles. Such polymers are mainly used as technical additives in EU fertilising products</t>
  </si>
  <si>
    <r>
      <rPr>
        <sz val="11"/>
        <rFont val="Calibri"/>
      </rPr>
      <t>https://members.wto.org/crnattachments/2024/TBT/EEC/24_01916_00_e.pdf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</si>
  <si>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</si>
  <si>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as Shitei Yakubutsu, and their proper uses under the Act.</t>
  </si>
  <si>
    <t>Substances with probable effects on the central nervous system</t>
  </si>
  <si>
    <r>
      <rPr>
        <sz val="11"/>
        <rFont val="Calibri"/>
      </rPr>
      <t>https://members.wto.org/crnattachments/2024/TBT/JPN/24_01910_00_e.pdf</t>
    </r>
  </si>
  <si>
    <t>Aquatic feed.</t>
  </si>
  <si>
    <t>This regulation specifies the requirements for feed for aquatic feed (fish and shrimp).</t>
  </si>
  <si>
    <t>Animal feeding stuffs (ICS code(s): 65.120)</t>
  </si>
  <si>
    <t>65.120 - Animal feeding stuffs</t>
  </si>
  <si>
    <t>Protection of animal or plant life or health (TBT)</t>
  </si>
  <si>
    <r>
      <rPr>
        <sz val="11"/>
        <rFont val="Calibri"/>
      </rPr>
      <t>https://members.wto.org/crnattachments/2024/TBT/SAU/24_01876_00_x.pdf</t>
    </r>
  </si>
  <si>
    <t>MEDC 02 (2358) DTZS, Identification of the contents of industrial gas cylinders, Second Edition </t>
  </si>
  <si>
    <t>This standard covers the method of marking and colouring industrial gas cylinders both for steel and aluminium cylinder. It does not cover colour coding for medical cylinders.</t>
  </si>
  <si>
    <t>Sheet piling of iron or steel, whether or not drilled, punched or made from assembled elements (HS code(s): 730110); Pressure vessels (ICS code(s): 23.020.30)</t>
  </si>
  <si>
    <t>730110 - Sheet piling of iron or steel, whether or not drilled, punched or made from assembled elements</t>
  </si>
  <si>
    <t>23.020.30 - Pressure vessels</t>
  </si>
  <si>
    <t>Quality requirements (TBT); National security requirements (TBT); Reducing trade barriers and facilitating trade (TBT); Cost saving and productivity enhancement (TBT)</t>
  </si>
  <si>
    <r>
      <rPr>
        <sz val="11"/>
        <rFont val="Calibri"/>
      </rPr>
      <t>https://members.wto.org/crnattachments/2024/TBT/TZA/24_01848_00_e.pdf</t>
    </r>
  </si>
  <si>
    <t>Draft resolution 1238, 29 February 2024</t>
  </si>
  <si>
    <t>This Draft Resolution establishes microbiological standards of food.This regulation will also be notified to the SPS Committee</t>
  </si>
  <si>
    <r>
      <rPr>
        <sz val="11"/>
        <rFont val="Calibri"/>
      </rPr>
      <t>https://members.wto.org/crnattachments/2024/TBT/BRA/24_01844_00_x.pdf
Draft: http://antigo.anvisa.gov.br/documents/10181/6725320/CONSULTA+PUBLICA+N%C2%BA+1238+COPAR.pdf/0c08ef7f-250d-45cf-8ec0-cbd6cff4720e
Comment form: https://pesquisa.anvisa.gov.br/index.php/775431?lang=pt-BR
The comment form link will be available only on 11 March 2024.</t>
    </r>
  </si>
  <si>
    <t>Eswatini</t>
  </si>
  <si>
    <t>PRD/SZNS 080:2023 Minimum Requirements for Petroleum Retail Outlets</t>
  </si>
  <si>
    <t>This standard covers the requirement for planning, siting, design and construction of service stations for rural and urban areas, installation and operation of equipment in service stations for handling, storage and dispensing of petroleum products and their derivatives, other than equipment used in transportation.This standard act as a minimum guide for petroleum retail outlets which stores petroleum products and contains advice specifically in the operational management, maintenance, designing and constructing of the facilities;</t>
  </si>
  <si>
    <t>(HS code(s): 27); (ICS code(s): 75)</t>
  </si>
  <si>
    <t>27 - MINERAL FUELS, MINERAL OILS AND PRODUCTS OF THEIR DISTILLATION; BITUMINOUS SUBSTANCES; MINERAL WAXES</t>
  </si>
  <si>
    <t>75 - Petroleum and related technologies</t>
  </si>
  <si>
    <t>Prevention of deceptive practices and consumer protection (TBT); Quality requirements (TBT)</t>
  </si>
  <si>
    <r>
      <rPr>
        <sz val="11"/>
        <rFont val="Calibri"/>
      </rPr>
      <t>https://members.wto.org/crnattachments/2024/TBT/SWZ/24_01849_00_e.pdf</t>
    </r>
  </si>
  <si>
    <t>PRD/SZNS 078-2023 Fuel Supply- Quality of Service</t>
  </si>
  <si>
    <t>This Standard is intended to give a common basis for evaluating quality of service for petroleum licensees in a constant manner, by outlining the minimum requirements for quality of service provided from wholesale to retail operations in Eswatini. </t>
  </si>
  <si>
    <t>(HS code(s): 27)</t>
  </si>
  <si>
    <t>75.080 - Petroleum products in general</t>
  </si>
  <si>
    <t>Quality requirements (TBT); Prevention of deceptive practices and consumer protection (TBT)</t>
  </si>
  <si>
    <r>
      <rPr>
        <sz val="11"/>
        <rFont val="Calibri"/>
      </rPr>
      <t>https://members.wto.org/crnattachments/2024/TBT/SWZ/24_01834_00_e.pdf</t>
    </r>
  </si>
  <si>
    <t>Draft of Egyptian standard for “Fire protection Foam fire extinguishing systems Part 4: High expansion foam equipment"</t>
  </si>
  <si>
    <t>This draft of Egyptian standard specifies requirements and test methods for high expansion foam equipment of fixed-foam extinguishing systems for indoor or outdoor use or both.Worth mentioning is that this Draft standard adopts the technical content of ISO 7076-4:2016</t>
  </si>
  <si>
    <t>Fire-fighting (ICS code(s): 13.220.10)</t>
  </si>
  <si>
    <t>13.220.10 - Fire-fighting</t>
  </si>
  <si>
    <t>Draft of Egyptian standard for “Smoke and heat control systems Part 5: Powered smoke exhaust systems Requirements and design”.</t>
  </si>
  <si>
    <t>This draft of Egyptian standard applies to powered smoke exhaust systems in spaces with a large area and with a ceiling height of minimum 3 m, in which smoke protection is required. It includes tables and calculation methods for the design of clear layers in order to comply, inter alia, with the requirements of various protection objectives. This standard includes information and provisions concerning the requirements for powered smoke exhaust systems, their design and rules for their installation.NOTE: The requirements for testing the ventilators are dealt with in ISO 21927 3. Other parts of the ISO 21927 series of standards deal with the power supply (ISO 21927-10), control equipment (ISO 21927-9) and smoke control ducts and smoke control dampers (ISO 21927-7 and ISO 21927-8 respectively).Design, as specified in this standard, does not apply to:— Spaces with fixed gas extinguishing systems;— Storage facilities for hazardous materials;— Spaces in which there is a risk of explosions;— Corridors;— StairwellsWorth mentioning is that this Draft standard adopts the technical content of ISO 21927-5:2018</t>
  </si>
  <si>
    <t>Draft of Egyptian standard for “Fire test procedures for divisional elements that are typically used in oil, gas and petrochemical industries Part 1: General requirements".</t>
  </si>
  <si>
    <t>This draft of Egyptian standard specifies a test procedure for determining the fire resistance of divisional elements with a fire protection system, when exposed to cellulosic or hydrocarbon-pool type fire conditions. It is applicable to divisional elements intended for non-marine applications but suitable for offshore fixed and mobile installations. The test data obtained, when used in conjunction with published fire test standards, permit subsequent classification of the divisional elements based on the duration of their performance against specified criteria.Worth mentioning is that this Draft standard adopts the technical content of ISO 20902-1:2018.</t>
  </si>
  <si>
    <t>Fire-resistance of building materials and elements (ICS code(s): 13.220.50)</t>
  </si>
  <si>
    <t>13.220.50 - Fire-resistance of building materials and elements</t>
  </si>
  <si>
    <t>Draft of Egyptian standard for “Fire protection Foam fire extinguishing systems Part 6: Vehicle mounted compressed air foam systems"</t>
  </si>
  <si>
    <t>This draft of Egyptian standard specifies requirements for compressed air foam systems (CAFS) in which foam concentrate and compressed air are continuously added to the water being discharged from the fire-fighting pump.Worth mentioning is that this Draft standard adopts the technical content of ISO 7076-6:2016</t>
  </si>
  <si>
    <t>Draft of Egyptian standard for “Fire protection - Foam fire extinguishing systems Part 2: Low expansion foam equipment ".</t>
  </si>
  <si>
    <t>This draft of Egyptian standard specifies requirements and test methods for low expansion foam equipment of fixed-foam extinguishing systems for indoor or outdoor use or both. It is applicable to sprayers, branch pipes, monitors, low expansion foam generators, foam chambers, etc.Worth mentioning is that this Draft standard adopts the technical content of ISO 7076-2:2012</t>
  </si>
  <si>
    <t>Protection of human health or safety (TBT); Other (TBT)</t>
  </si>
  <si>
    <t>Draft of Egyptian standard for “Fire protection Foam fire extinguishing systems Part 3: Medium expansion foam equipment".</t>
  </si>
  <si>
    <t>This draft of Egyptian standard specifies requirements and test methods for medium expansion foam equipment of fixed-foam extinguishing systems for indoor or outdoor use or both.Worth mentioning is that this Draft standard adopts the technical content of ISO 7076-3:2016</t>
  </si>
  <si>
    <t>Ministerial Decree No. 499 /2023 (4 pages, in Arabic) mandating the Egyptian Standard ES 5437 for " Gas cylinders — Precautionary labels”.</t>
  </si>
  <si>
    <t>The Ministerial Decree No. 499 /2023 gives the producers and importers a six-month transitional period to abide by the Egyptian standard ES 5437 which specifies the design, content (i.e. hazard symbols and text) and application of precautionary labels intended for use on individual gas cylinders containing single gases or gas mixtures. Labels for cylinders of bundles and labels for bundles are not covered by ISO 7225:2005Worth mentioning is that this standard adopts the technical content of ISO 7225:2005+ ISO 7225:2005/Amd1:2012</t>
  </si>
  <si>
    <t>Gas cylinders (ICS code(s): 23.020.35)</t>
  </si>
  <si>
    <t>23.020.35 - Gas cylinders</t>
  </si>
  <si>
    <t>Australia</t>
  </si>
  <si>
    <t>Pharmaceutical Inspection Co-operation Scheme (PIC/S) Guide to Good Manufacturing Practice for Medicinal Products, 1 February 2022, PE-009- 16</t>
  </si>
  <si>
    <t>The Therapeutic Goods Administration (TGA) administers Australia’s regulatory framework for the quality, safety, efficacy of therapeutic goods in Australia.There are provisions under the Therapeutic Goods Act 1989 (the Act) to establish Manufacturing Principles that are to be applied in the manufacture of therapeutic goods. The Therapeutic Goods (Manufacturing Principles) Determination 2020 (the Determination) is the legislative instrument that specifies the manufacture of therapeutic goods must comply with the applicable procedures and requirements in the Pharmaceutical Inspection Co-operation Scheme (PIC/s) Guide to GMP.  As a PIC/S member, Australia is expected to adopt and enforce the latest revisions to the GMP guide to achieve international harmonisation between member countries.  Adoption of the PIC/S Guide to GMP as Australia’s Manufacturing Principles negates the need for Australian-specific standards, facilitates international trade and supports our international reputation.The adoption of an internationally harmonised standard minimises regulatory burden for companies involved in the manufacture, import and export of medicines, facilitating trade and helping to ensure the availability of medicines to the Australian public.</t>
  </si>
  <si>
    <t>Medicines</t>
  </si>
  <si>
    <t>30 - PHARMACEUTICAL PRODUCTS</t>
  </si>
  <si>
    <t>Harmonization (TBT)</t>
  </si>
  <si>
    <r>
      <rPr>
        <sz val="11"/>
        <rFont val="Calibri"/>
      </rPr>
      <t>https://www.tga.gov.au/resources/publication/publications/pics-guide-gmp-medicinal-products-version-16</t>
    </r>
  </si>
  <si>
    <t>Draft of Egyptian standard for ”Smoke and heat control systems Part 10: Specification for power output devices".</t>
  </si>
  <si>
    <t>This draft of Egyptian standard specifies requirements and gives test methods for primary and secondary electrical and pneumatic power output devices, designed for use in smoke and heat control systems in buildings.Worth mentioning is that this Draft standard adopts the technical content of ISO 21927-10:2011</t>
  </si>
  <si>
    <t>SI 4466 part 4.1 - Steel for the reinforcement of concrete: Cold-reduced steel wires for the manufacture of welded fabrics (6 pages in Hebrew and 13 pages in English);SI 4466 part 4.2 - Steel for the reinforcement of concrete: Welded fabrics (6 pages in Hebrew and 11 pages in English)</t>
  </si>
  <si>
    <t>Revision of the Mandatory Standard SI 4466 part 4, dealing with welded steel fabrics for concrete reinforcement, is to be replaced with SI 4466 parts 4.1 and 4.2 and, therefore, differ significantly. The proposed standard's division will be as follows:SI 4466 part 4.1 will deal with cold-reduced steel wires for the manufacture of welded fabrics. The requirements of this part will be voluntary after the entry of this revision into force.SI 4466 part 4.2 will deal with welded fabrics. All sections of this part will be mandatory after the entry into force of this revision. _x000D_
It adopts the International Standard ISO 6935-3 – First edition: 1992-12-15, including its Technical Corrigendum 1: 2000-04-15, with a few changes that appear in the standard's Hebrew section as follows:Changes the normative references (section 2);Adds to sub-section 4.1.1 a new dimension;Adds to sub-section 7.1 dealing with the tensile test a new option;Replaces the International Standards referred to in sub-sections 8.1 (regular fabric) and 8.2  (designed fabric);Removes from section 9 the marking requirement of the International Standards;Deletes the last paragraph of sub-section 10.2 dealing with the testing of a specific delivery._x000D_
Both the old standard and these new revised standards will apply from entry into force of this revision for a period of 12 months. During this time, products may be tested according to the old or the new revised standard.</t>
  </si>
  <si>
    <t>Steel for the reinforcement of concrete - Welded fabrics (HS code(s): 7314); (ICS code(s): 77.140.15; 91.080.40)</t>
  </si>
  <si>
    <t>7314 - Cloth, incl. endless bands, grill, netting and fencing, of iron or steel wire, expanded metal of iron or steel (excl. woven products of metal fibres of a kind used for cladding, lining or similar purposes)</t>
  </si>
  <si>
    <t>77.140.15 - Steels for reinforcement of concrete; 91.080.40 - Concrete structures</t>
  </si>
  <si>
    <r>
      <rPr>
        <sz val="11"/>
        <rFont val="Calibri"/>
      </rPr>
      <t>https://members.wto.org/crnattachments/2024/TBT/ISR/24_01835_00_x.pdf
https://members.wto.org/crnattachments/2024/TBT/ISR/24_01835_01_x.pdf</t>
    </r>
  </si>
  <si>
    <t>SASO 2874: LARGE CAPACITY AIR CONDITIONERS – PERFORMANCE REQUIREMENTS AND METHODS OF TESTING</t>
  </si>
  <si>
    <t>This standard specifies the Minimum Energy Performance standard (MEPS) and testing requirements for large capacity air conditioners for the following main product categories:_x000D_
Electrically operated air conditioners. Condensing units.Chillers. Absorption chillers. Electrically operated variable refrigerant flow (VRF) air conditioners.Ceiling-mounted, Floor-Mounted air conditioners and condensing units serving computer rooms.The standard applies to air conditioners designed to operate with single-phase circuits or Three-phase circuits (Frequency of 60 Hz).</t>
  </si>
  <si>
    <t>Ventilators. Fans. Air-conditioners (ICS code(s): 23.120); Heat pumps (ICS code(s): 27.080)</t>
  </si>
  <si>
    <t>23.120 - Ventilators. Fans. Air-conditioners; 27.080 - Heat pumps</t>
  </si>
  <si>
    <r>
      <rPr>
        <sz val="11"/>
        <rFont val="Calibri"/>
      </rPr>
      <t xml:space="preserve">https://members.wto.org/crnattachments/2024/TBT/SAU/24_01796_00_e.pdf
www.saso.gov.sa
</t>
    </r>
  </si>
  <si>
    <t>Ministerial Decree No. 499 /2023 (4 pages, in Arabic) mandating the Egyptian Standard ES 4760 for “Dentistry - Operating lights “.</t>
  </si>
  <si>
    <t>The Ministerial Decree No. 499 /2023 gives the producers and importers a six-month transitional period to abide by the Egyptian standard ES 4760 which specifies requirements and test methods for operating lights used in the dental office and intended for illuminating the oral cavity of patients. It also contains specifications on the instructions for use, marking and packaging.This standard applies to operating lights, irrespective of the technology of the light source. This document excludes auxiliary light sources, for example, from dental hand pieces and dental headlamps and also operating lights which are specifically designed for use in oral surgery.Worth mentioning is that this standard adopts the technical content of ISO 9680:2021.</t>
  </si>
  <si>
    <t>Dental equipment (ICS code(s): 11.060.20)</t>
  </si>
  <si>
    <t>11.060.20 - Dental equipment</t>
  </si>
  <si>
    <t>Draft of Egyptian standard for “Smoke and heat control systems Part 8: Smoke control dampers ”.</t>
  </si>
  <si>
    <t>This draft of Egyptian standard applies to smoke control dampers, placed on the market and intended to operate as part of a pressure differential system or smoke and heat control system. This standard specifies requirements and gives reference to the test methods defined for smoke control dampers and their associated components, such as actuators which are intended to be installed in such systems in buildings. Furthermore, provision on marking and information on installation and maintenance of these products are also given. This standard distinguishes between two categories of smoke control dampers, i.e. single-compartment smoke control dampers and multi‑compartment fire-resisting smoke control dampers. Smoke control dampers covered by this standard can be installed into smoke control system ducts or onto the ducts' surface. They can be installed also into a wall, floor or ceiling/roof elements or onto the surface of these elements.NOTE: To avoid duplication, reference is made to a variety of other standards. To this end, this standard can be read in conjunction with EN 13501‑4, EN 1366‑10 and ISO 10294‑1 for details of the furnace testing.It does not consider in detail the detrimental and/or corrosive effects that can be caused by process chemicals present in the atmosphere, which are drawn through the system intentionally or inadvertently.Worth mentioning is that this Draft standard adopts the technical content of ISO 21927-8:2017.</t>
  </si>
  <si>
    <t>Draft of Egyptian standard for “Smoke and heat control systems Part 4: Natural smoke and heat exhaust ventilators Design, requirements and installation”.</t>
  </si>
  <si>
    <t>This draft of Egyptian standard applies to the design and installation of natural smoke and heat exhaust ventilators (NSHEVs) for spaces from which smoke is extracted vertically by thermal buoyancy via the roof in the case of single-storey buildings and via the uppermost storey in the case of multi-storey buildings. It also applies to spaces in which NSHEVs are installed in external walls. This standard includes tables and calculation methods for the design of clear layers in order to comply with the requirements of various protection objectives. This standard includes information and provisions to be taken into account when applying the design rules set out herein and when installing NSHEVs.Worth mentioning is that this Draft standard adopts the technical content of ISO 21927-4:2019</t>
  </si>
  <si>
    <t>Draft of Egyptian standard for “Fire test procedures for divisional elements that are typically used in oil, gas and petrochemical industries Part 2: Additional procedures for pipe penetration and cable transit sealing systems".</t>
  </si>
  <si>
    <t>This draft of Egyptian standard specifies a test methodology for determining the fire resistance of divisional elements with a fire protection system when subjected to cellulosic or hydrocarbon-pool type fire exposure conditions. This standard describes additional test procedures for penetration and cable transit sealing systems intended for non-marine applications but suitable for offshore fixed and mobile installations. The test data thus obtained enables subsequent classification on the basis of the duration for which the performance of the divisional element under these conditions satisfies specified criteria.Worth mentioning is that this Draft standard adopts the technical content of ISO 20902-2:2023</t>
  </si>
  <si>
    <t>Draft of Egyptian standard for “Fire protection - Foam fire extinguishing systems Part 1: Foam proportioning equipment".</t>
  </si>
  <si>
    <t>This draft of Egyptian standard specifies requirements and test methods for foam proportioning equipment of fixed foam extinguishing systems for indoor or outdoor use or both.Worth mentioning is that this Draft standard adopts the technical content of ISO 7076-1:2012</t>
  </si>
  <si>
    <t>SI 1107 - Child restraint   devices   for   motor   vehicles</t>
  </si>
  <si>
    <t>Revision of the Mandatory Standard SI 1107, dealing with child restraint devices for motor vehicles. This proposed standard revision adopts both E/ECE/324 - Addendum 128 to the UN Regulation No.129 and the American FMVSS - Standard No. 213 (published in 49 CFR, Chapter V, § 571.213),  with a few changes that appear in the standard's Hebrew section.  The major differences between the old version and this new revised draft standard are as follows:Adopts a different UN Regulation, including all its updates;Amends the normative references;Deletes some of the marking requirements.All sections of the newly revised standard will be declared mandatory after this proposed revision's entry into force.Both the old standard and this new revised standard will apply from entry into force of this revision for a period of 12 months. During this time, products may be tested according to the old or the new revised standard.</t>
  </si>
  <si>
    <t>Child restraint devices for motor vehicles (HS code(s): 940120); (ICS code(s): 43.040.60; 43.040.80)</t>
  </si>
  <si>
    <t>940120 - Seats for motor vehicles</t>
  </si>
  <si>
    <t>43.040.60 - Bodies and body components; 43.040.80 - Crash protection and restraint systems</t>
  </si>
  <si>
    <r>
      <rPr>
        <sz val="11"/>
        <rFont val="Calibri"/>
      </rPr>
      <t>https://members.wto.org/crnattachments/2024/TBT/ISR/24_01822_00_x.pdf</t>
    </r>
  </si>
  <si>
    <t>Draft of Egyptian standard for “Condensed aerosol fire extinguishing systems Requirements and test methods for components and system design, installation and maintenance General requirements".</t>
  </si>
  <si>
    <t>This draft of Egyptian standard specifies requirements and test methods for components and gives recommendations for the design, installation, testing, maintenance and safety of condensed aerosol fire fighting systems in buildings, plants or other structures, and the characteristics of the extinguishants and types of fire for which they are a suitable extinguishing medium. It covers total flooding systems primarily related to buildings, plant and other specific applications, utilizing electrically non-conducting condensed aerosol fire extinguishants for which there are sufficient data currently available to enable validation of performance characteristics by an appropriate independent authority. Worth mentioning is that this Draft standard adopts the technical content of ISO 15779:2011.</t>
  </si>
  <si>
    <t>Draft Amendments to the Technical Regulation of the Eurasian Economic Union «Poultry Meat and Poultry Processed Products» (hereafter – EAEU ТR 051/2021) </t>
  </si>
  <si>
    <t>The draft amendments envisage the following: - correction of the names of subjects of technical regulation in the EAEU TR 051/2021;- expanding the EAEU TR 051/2021 with classification groups of various types of poultry meat products depending on the mass fraction of meat ingredients;- correction of concepts relating to poultry canned meat (offal), poultry canned meat (offal) for baby food and boneless poultry meat;- revision of labeling requirements and expanding the scope of application of the safety indicators established by the EAEU TR 051/2011 in relation to poultry meat (offal) products, taking into account its new classification features </t>
  </si>
  <si>
    <t>Poultry meat and poultry processed products</t>
  </si>
  <si>
    <t>67.120.20 - Poultry and eggs</t>
  </si>
  <si>
    <t>Draft of Egyptian standard for “Smoke and heat control systems Part 2: Specifications for natural smoke and heat exhaust ventilators”.</t>
  </si>
  <si>
    <t>This draft of Egyptian standard applies to natural smoke and heat exhaust ventilators (NSHEV) operating as part of smoke and heat exhaust systems (SHEVS), placed on the market. This standard specifies requirements and gives test methods for natural smoke and heat exhaust ventilators which are intended to be installed in smoke and heat control systems in buildings.Worth mentioning is that this Draft standard adopts the technical content of ISO 21927-2:2018</t>
  </si>
  <si>
    <t>Draft of Egyptian standard for “Smoke and heat control systems Part 3: Specifications for powered smoke and heat exhaust ventilators”.</t>
  </si>
  <si>
    <t>This draft of Egyptian standard specifies the product characteristics for powered smoke and heat control ventilators (fans) intended to be used as part of a powered smoke and heat control ventilation system in construction works.It provides test and assessment methods of the characteristics and the conformance criteria of the test assessment results.This document applies to the following:a) fans for smoke and heat control ventilation;b) impulse/jet fans for smoke and heat control ventilation.Worth mentioning is that this Draft standard adopts the technical content of ISO 21927-3:2021</t>
  </si>
  <si>
    <t>Draft of Egyptian standard for “Smoke and heat control systems Part 1: Specification for smoke barriers”.</t>
  </si>
  <si>
    <t>This draft of Egyptian standard specifies the product performance requirements, classifications and test methods for smoke barriers, which comprise the barrier itself, with or without associated activation and drive devices, designed for use in smoke and heat control systems. ISO 21927-1:2008 provides the test methods for, and conformity assessment of, the smoke barrier systems. It covers only barriers installed in buildings.Worth mentioning is that this Draft standard adopts the technical content of  ISO 21927-1:2008</t>
  </si>
  <si>
    <t>Draft of Egyptian standard for “Smoke and heat control systems Part 9: Specification for control equipment".</t>
  </si>
  <si>
    <t>This draft of Egyptian standard specifies the product performance requirements, classifications and test methods for control equipment designed for use in smoke- and heat-control systems (SHCS) in buildings.Worth mentioning is that this Draft standard adopts the technical content of ISO 21927-9:2012</t>
  </si>
  <si>
    <t>Ministerial Decree No. 499 /2023 (4 pages, in Arabic) mandating the Egyptian Standard ES 5436 for “ Gas cylinders — Acetylene cylinders — Filling conditions and filling inspection”.</t>
  </si>
  <si>
    <t>The Ministerial Decree No. 499 /2023 gives the producers and importers a six-month transitional period to abide by the Egyptian standard ES 5436 which specifies minimum requirements for the filling conditions and filling inspection of acetylene cylinders. Worth mentioning is that this standard adopts the technical content of ISO 11372:2011.</t>
  </si>
  <si>
    <t>Draft resolution 1235, 26 February 2024</t>
  </si>
  <si>
    <t>This Draft Resolution contains provisions on sanitary requirements applicable to silicones used in materials, packaging, coatings and equipment intended to come into contact with food.This draft resolution uses the lists of substances authorized in Title 21 of the Code of Federal Regulations of the Food and Drug Administration (FDA) as a reference.This draft resolution also uses the lists of substances authorized in the FDA Food Contact Notification, when applicable.</t>
  </si>
  <si>
    <t>67.250 - Materials and articles in contact with foodstuffs; 71.100.55 - Silicones; 67 - Food technology</t>
  </si>
  <si>
    <r>
      <rPr>
        <sz val="11"/>
        <rFont val="Calibri"/>
      </rPr>
      <t>https://members.wto.org/crnattachments/2024/TBT/BRA/24_01783_00_x.pdf
Draft: https://antigo.anvisa.gov.br/documents/10181/6722808/CONSULTA+P%C3%9ABLICA+N%C2%BA+1235+COPAR.doc/a4779ece-d5b4-40b5-87f5-f9f79210a153
Comment form: https://pesquisa.anvisa.gov.br/index.php/672465?lang=pt-BR
The draft comment form link will be available only on 06 March 2024</t>
    </r>
  </si>
  <si>
    <t>Draft resolution 1236, 26 February 2024</t>
  </si>
  <si>
    <t>This Draft Resolution contains provisions on sanitary requirements applicable to silicones used in materials, packaging, coatings and equipment intended to come into contact with food.</t>
  </si>
  <si>
    <r>
      <rPr>
        <sz val="11"/>
        <rFont val="Calibri"/>
      </rPr>
      <t>https://members.wto.org/crnattachments/2024/TBT/BRA/24_01782_00_x.pdf
Draft: https://antigo.anvisa.gov.br/documents/10181/6722808/CONSULTA+P%C3%9ABLICA+N%C2%BA+1236+COPAR.doc/395920a9-241c-43b8-a259-748d3009685c
Comment form: https://pesquisa.anvisa.gov.br/index.php/522348?lang=pt-BR
The comment form link will be available only on 06 March 2024</t>
    </r>
  </si>
  <si>
    <t>SI 60601 part 2.3 - Medical electrical equipment: Particular requirements for the basic safety and essential performance of short-wave therapy equipment</t>
  </si>
  <si>
    <t>First amendment to the Mandatory Standard SI 60601 part 2.3. This amendment adopts AMD 1: 2022-09 of the International Standard IEC 60601-2-3:2012 with a few additional national deviations to the standard's Hebrew section.Both the standard without this amendment and the amended standard will apply from the entry into force of this proposed amendment during a transition period of 4 years. During this time, products may be tested according to both editions.</t>
  </si>
  <si>
    <t>Medical electrical equipment: Short-wave therapy equipment (HS code(s): 9018); (ICS code(s): 11.040.30)</t>
  </si>
  <si>
    <t>9018 - Instruments and appliances used in medical, surgical, dental or veterinary sciences, incl. scintigraphic apparatus, other electro-medical apparatus and sight-testing instruments, n.e.s.</t>
  </si>
  <si>
    <t>11.040.30 - Surgical instruments and materials</t>
  </si>
  <si>
    <t>Protection of human health or safety (TBT); Reducing trade barriers and facilitating trade (TBT); Harmonization (TBT)</t>
  </si>
  <si>
    <r>
      <rPr>
        <sz val="11"/>
        <rFont val="Calibri"/>
      </rPr>
      <t>https://members.wto.org/crnattachments/2024/TBT/ISR/24_01768_00_x.pdf</t>
    </r>
  </si>
  <si>
    <t>Draft Commission Implementing Regulation withdrawing the approval of the active substance acibenzolar-S-methyl in accordance with Regulation (EC) No 1107/2009 of the European Parliament and of the Council, amending Commission Implementing Regulation (EU) No 540/2011 and repealing Commission Implementing Regulation (EU) No 2016/389</t>
  </si>
  <si>
    <t>This draft Commission Implementing Regulation provides that the approval of the active substance acibenzolar-S-methyl is withdrawn in accordance with Regulation (EC) No 1107/2009. EU Member States shall withdraw authorisations for plant protection products containing acibenzolar-S-methyl as an active substance. This decision only concerns the placing on the market of this substance and plant protection products containing it. Following withdrawal and the expiry of all grace periods for stocks of products containing this substance, separate action will likely be taken on MRLs and a separate notification will be made in accordance with SPS procedures.</t>
  </si>
  <si>
    <t>acibenzolar-S-methyl (pesticide active substance)</t>
  </si>
  <si>
    <r>
      <rPr>
        <sz val="11"/>
        <rFont val="Calibri"/>
      </rPr>
      <t>https://members.wto.org/crnattachments/2024/TBT/EEC/24_01779_00_e.pdf</t>
    </r>
  </si>
  <si>
    <t>Public Consultation 9, 26 February 2024</t>
  </si>
  <si>
    <t>Public Consultation to approve the technical requirements for assessing the conformity of the type of interactive screen product for educational use, as per the annex to this act.</t>
  </si>
  <si>
    <t>ELECTRICAL MACHINERY AND EQUIPMENT AND PARTS THEREOF; SOUND RECORDERS AND REPRODUCERS, TELEVISION IMAGE AND SOUND RECORDERS AND REPRODUCERS, AND PARTS AND ACCESSORIES OF SUCH ARTICLES (HS code(s): 85); Telecommunications. Audio and video engineering (ICS code(s): 33)</t>
  </si>
  <si>
    <t>33 - Telecommunications. Audio and video engineering</t>
  </si>
  <si>
    <r>
      <rPr>
        <sz val="11"/>
        <rFont val="Calibri"/>
      </rPr>
      <t>https://apps.anatel.gov.br/ParticipaAnatel/VisualizarTextoConsulta.aspx?TelaDeOrigem=2&amp;ConsultaId=20213</t>
    </r>
  </si>
  <si>
    <t>SI 60601 part 2.2 - Medical electrical equipment: Particular requirements for the basic safety and essential performance of high frequency surgical equipment and high frequency surgical accessories</t>
  </si>
  <si>
    <t>First amendment to the Mandatory Standard SI 60601 part 2.2. This amendment adopts AMD 1: 2023-02 of the International Standard IEC 60601-2-2:2017 with a few additional national deviations to the standard's Hebrew section.Both the standard without this amendment and the amended standard will apply from the entry into force of this proposed amendment during a transition period of 4 years. During this time, products may be tested according to both editions.</t>
  </si>
  <si>
    <t>Medical electrical equipment: High-frequency surgical equipment and accessories (HS code(s): 841370; 841381; 9018; 9019; 9402; 9405); (ICS code(s): 11.040.30)</t>
  </si>
  <si>
    <t>841370 - Centrifugal pumps, power-driven (excl. those of subheading 8413.11 and 8413.19, fuel, lubricating or cooling medium pumps for internal combustion piston engine and concrete pumps); 841381 - Pumps for liquids, power-driven (excl. those of subheading 8413.11 and 8413.19, fuel, lubricating or cooling medium pumps for internal combustion piston engine, concrete pumps, general reciprocating or rotary positive displacement pumps and centrifugal pumps of all kinds); 9018 - Instruments and appliances used in medical, surgical, dental or veterinary sciences, incl. scintigraphic apparatus, other electro-medical apparatus and sight-testing instruments, n.e.s.; 9019 - Mechano-therapy appliances; massage apparatus; psychological aptitude-testing apparatus; ozone therapy, oxygen therapy, aerosol therapy, artificial respiration or other therapeutic respiration apparatus; 9402 - Medical, surgical, dental or veterinary furniture, e.g. operating tables, examination tables, hospital beds with mechanical fittings and dentists' chairs; barbers' chairs and similar chairs having rotating as well as both reclining and elevating movement; parts thereof; 9405 - Luminaires and lighting fittings, incl. searchlights and spotlights, and parts thereof, n.e.s; illuminated signs, illuminated nameplates and the like having a permanently fixed light source, and parts thereof, n.e.s.</t>
  </si>
  <si>
    <t>Harmonization (TBT); Reducing trade barriers and facilitating trade (TBT); Protection of human health or safety (TBT)</t>
  </si>
  <si>
    <r>
      <rPr>
        <sz val="11"/>
        <rFont val="Calibri"/>
      </rPr>
      <t>https://members.wto.org/crnattachments/2024/TBT/ISR/24_01767_00_x.pdf</t>
    </r>
  </si>
  <si>
    <t>SI 60601 part 2.6 - Medical electrical equipment: Particular requirements for the basic safety and essential performance of microwave therapy equipment</t>
  </si>
  <si>
    <t>First amendment to the Mandatory Standard SI 60601 part 2.6. This amendment adopts AMD 2: 2022-09 of the International Standard IEC 60601-2-6:2012 with a few additional national deviations to the standard's Hebrew section.Both the standard without this amendment and the amended standard will apply from the entry into force of this proposed amendment during a transition period of 4 years. During this time, products may be tested according to both editions.</t>
  </si>
  <si>
    <t>Medical electrical equipment: Microwave therapy equipment (HS code(s): 9018); (ICS code(s): 11.040.30)</t>
  </si>
  <si>
    <r>
      <rPr>
        <sz val="11"/>
        <rFont val="Calibri"/>
      </rPr>
      <t>https://members.wto.org/crnattachments/2024/TBT/ISR/24_01769_00_x.pdf</t>
    </r>
  </si>
  <si>
    <t>Emne</t>
  </si>
  <si>
    <t>Brandalarm udstyr detektor</t>
  </si>
  <si>
    <t>Fødevareteknologi (ICS-kode(r): 67)</t>
  </si>
  <si>
    <t>SILKE (HS-kode(r): 50); ULD, FIN ELLER GROV DYREHÅR; HESTEHÅRGARN OG VÆVET STOF (HS-kode(r): 51); BOMULD (HS-kode(r): 52); ANDRE VEGETABILSKE TEKSTILFIBRE; PAPIRGARN OG VÆVEDE STOFFER AF PAPIRGARN (HS-kode(r): 53); MENNESKESKABET FILAMENT; STRIP OG LIGNENDE AF MENNESKELIGE TEKSTILMATERIALER (HS-kode(r): 54); MENNESKELIGE KÆMPEFIBRE (HS-kode(r): 55); VATTER, FILT OG FILT; SÆRLIGE GARN; SNINDE, REB, REB OG KABEL SAMT VARER HERAF (HS-kode(r): 56); TÆPPER OG ANDRE TEKSTILGULVBEKLÆGNINGER (HS-kode(r): 57); SÆRLIGE VÆVEDE STOFFER; TUFTET TEKSTILSTOFF; KNOPPER; VÆGNETÆNDER; TRIMMINGER; BRODERI (HS-kode(r): 58); IMPRÆGNEREDE, OVERTREKKEDE, DÆKKES ELLER LAMINEREDE TEKSTILSTOFFER; TEKSTILVARER AF EN ART EGNET TIL INDUSTRIEL BRUG (HS-kode(r): 59); STRIKKET ELLER HÆKLET STOF (HS-kode(r): 60); BEKLÆDNINGSVARER OG TILBEHØR TIL BEKLÆDNING, STRIKKET ELLER HÆKLET (HS-kode(r): 61); BEKLÆDNINGSVARER OG TILBEHØR TIL BEKLÆDNING, IKKE STRIKKET ELLER HÆKLET (HS-kode(r): 62); ANDRE KONFINDEREDE TEKSTILVARER; SÆT; SLIGT BEKLÆDNING OG SLIDT TEKSTILVARER; RAGS (HS-kode(r): 63); HOVEDBÆKNING OG DELE DERTIL (HS-kode(r): 65); PARAPLYER, SOLPARAPLYER, VANDRESTOKKE, SÆDESTOKKE, PISKE, RIDEAFGØRDER OG DELE DERTAF (HS-kode(r): 66)</t>
  </si>
  <si>
    <t>Elektroder til lysbuesvejsning (HS: 8311) (ICS: 25.160.20)</t>
  </si>
  <si>
    <t>Maling og lak (ICS-kode(r): 87.040)</t>
  </si>
  <si>
    <t>Malings- og farveindustrier (ICS-kode(r): 87)</t>
  </si>
  <si>
    <t>GLAS OG GLASVARER (HS-kode(r): 70)</t>
  </si>
  <si>
    <t xml:space="preserve">Rulletrapper </t>
  </si>
  <si>
    <t>Køleskabe, køleskabe</t>
  </si>
  <si>
    <t>Bomuldsfrø</t>
  </si>
  <si>
    <t>Fodtøj</t>
  </si>
  <si>
    <t xml:space="preserve">Kemikalier; Miljøbeskyttelse </t>
  </si>
  <si>
    <t>Medicinsk udstyr (ICS-kode(r): 11.040); Sikkerhed i hjemmet (ICS-kode(r): 13.120)</t>
  </si>
  <si>
    <t>Lægemidler</t>
  </si>
  <si>
    <t>Kemiske forbrugerprodukter og biocidsikkerhedskontrol</t>
  </si>
  <si>
    <t>Kaffe og kaffeerstatninger (ICS-kode(r): 67.140.20)</t>
  </si>
  <si>
    <t>det generelle krav om en blanding af sødet kondenseret skummetmælk og vegetabilsk fedt, beregnet til direkte forbrug eller yderligere forarbejdning.</t>
  </si>
  <si>
    <t>Varmvalsede ribbede stænger til armering af beton (HS-kode(r): 721420); (ICS-kode(r): 77.140.15)</t>
  </si>
  <si>
    <t>Stålwirer til tovbane (HS-kode(r): 731210); (ICS-kode(r): 77.140.65)</t>
  </si>
  <si>
    <t>Sødet kondenseret skummetmælk og vegetabilsk fedt, beregnet til direkte forbrug eller yderligere forarbejdning.</t>
  </si>
  <si>
    <t>Udstyr til eksplosive atmosfærer (HS-kode(r): 8543); (ICS-kode(r): 29.060.20)</t>
  </si>
  <si>
    <t>Ledningsforlængersæt (HS-kode(r): 853669); (ICS-kode(r): 29.120.30)</t>
  </si>
  <si>
    <t>Fødevarer generelt (ICS-kode(r): 67)</t>
  </si>
  <si>
    <t>Kosmetik (HS-kode(r): 33; 34); (ICS-kode(r): 71.100.70)</t>
  </si>
  <si>
    <t>stålwirer til elevatorer (HS-kode(r): 731210); (ICS-kode(r): 77.140.65)</t>
  </si>
  <si>
    <t>Elektriske apparater generelt (HS-kode(r): 84; 85)</t>
  </si>
  <si>
    <t>stålwirer til minehejsning (HS-kode(r): 731210); (ICS-kode(r): 77.140.65)</t>
  </si>
  <si>
    <t>Farlige stoffer. Produkter fra den kemiske industri (ICS-kode(r): 71.100)</t>
  </si>
  <si>
    <t>Enfaset stik og stikkontakter til husholdningsbrug og lignende formål (HS-kode(r): 853669); (ICS-kode(r): 29.120.30)</t>
  </si>
  <si>
    <t>Produkter og råvarer underlagt obligatoriske standarder</t>
  </si>
  <si>
    <t>Maskiner, instrumentering og elektroteknik</t>
  </si>
  <si>
    <t>Blandinger af forskellige typer krydderier (HS-kode(r): 091091); Krydderier og krydderier (ICS-kode(r): 67.220.10)</t>
  </si>
  <si>
    <t>Processer i fødevareindustrien (ICS-kode(r): 67.020) Code of practice for forebyggelse og reduktion af dioxiner og polychlorerede biphenyler i fødevarer og foder</t>
  </si>
  <si>
    <t>Beskyttelse mod kriminalitet (ICS-kode(r): 13.310)</t>
  </si>
  <si>
    <t>Fodtøj (ICS-kode(r): 61.060)</t>
  </si>
  <si>
    <t>Læderteknologi (ICS-kode(r): 59.140)</t>
  </si>
  <si>
    <t>Fløde, Kaymak (Kaymak er et traditionelt mejeriprodukt, der ligner clotted cream)</t>
  </si>
  <si>
    <t>Tekstilfibre generelt (ICS-kode(r): 59.060.01)</t>
  </si>
  <si>
    <t>Linser</t>
  </si>
  <si>
    <t>Mælk og fløde, ikke koncentreret eller tilsat sukker eller andre sødemidler (HS-kode(r): 0401); Mælk og forarbejdede mejeriprodukter (ICS-kode(r): 67.100.10)</t>
  </si>
  <si>
    <t>Elektriske cykler; Beskyttelse mod farligt gods (ICS-kode(r): 13.300); Cykler (ICS-kode(r): 43.150)</t>
  </si>
  <si>
    <t>Generelle fødevarer (Código(s) de la ICS: 67.040)</t>
  </si>
  <si>
    <t>Tomater, tilberedt eller konserveret på anden måde end med eddike eller eddikesyre (HS-kode(r): 2002); Grøntsag</t>
  </si>
  <si>
    <t>Varmvalsede glatte stænger til armering af beton (HS-kode(r): 721499); (ICS-kode(r): 77.140.15)</t>
  </si>
  <si>
    <t>Udstyr til eksplosive atmosfærer (HS-kode(r): 8543); (ICS-kode(r): 29.260.20)</t>
  </si>
  <si>
    <t>Lithium-ion-celler og batterier, der anvendes i elektriske selvbalancerende køretøjer og scootere (HS-kode(r): 85); (ICS-kode(r): 29.220.99)</t>
  </si>
  <si>
    <t>Elektriske selvbalancerende køretøjer (HS-kode(r): 871160); (ICS-kode(r): 25.040.30)</t>
  </si>
  <si>
    <t>Koldvalsede ribbede stålstænger (HS-kode(r): 721550); (ICS-kode(r): 77.140.15)</t>
  </si>
  <si>
    <t xml:space="preserve">Krydderier </t>
  </si>
  <si>
    <t xml:space="preserve">Processer i fødevareindustrien (ICS-kode(r): 67.020) </t>
  </si>
  <si>
    <t>Plastik</t>
  </si>
  <si>
    <t>Veterinærlægemidler, fødevarer af animalsk oprindelse</t>
  </si>
  <si>
    <t>Processer i fødevareindustrien (ICS-kode(r): 67.020)</t>
  </si>
  <si>
    <t xml:space="preserve">Forslag til mærkning af produktionsmetoder </t>
  </si>
  <si>
    <t xml:space="preserve">Kontrollerede stoffer (ozonlagsnedbrydende stoffer og fluorholdige drivhusgasser), varer og udstyr, der indeholder ozonlagsnedbrydende stoffer og fluorholdige drivhusgasser.
</t>
  </si>
  <si>
    <t>Sundhedsudstyr</t>
  </si>
  <si>
    <t>Pesticider</t>
  </si>
  <si>
    <t>Ny mærkning af lægemidler til dyr; Veterinærmedicin (ICS-kode(r): 11.220)</t>
  </si>
  <si>
    <t>Pesticider og andre landbrugskemikalier generelt (ICS-kode(r): 65.100.01)</t>
  </si>
  <si>
    <t>Mælk og mejeriprodukter generelt (ICS-kode(r): 67.100.01)</t>
  </si>
  <si>
    <t>Tapioka og erstatninger herfor fremstillet af stivelse, i form af flager, korn, perler, sigter eller lignende former. (HS-kode(r): 1903); Grøntsager og afledte produkter (ICS-kode(r): 67.080.20)</t>
  </si>
  <si>
    <t>Tobak, tobaksvarer og beslægtet udstyr (ICS-kode(r): 65.160)</t>
  </si>
  <si>
    <t>Sikkerhed i hjemmet ICS 13.120</t>
  </si>
  <si>
    <t>Sække. Tasker (ICS-kode(r): 55.080)</t>
  </si>
  <si>
    <t>Medicinsk cannabis (planter i HS kapitel 6, planter og frø i HS kapitel 12, olier i HS kapitel 15 osv.).</t>
  </si>
  <si>
    <t>Transport af radioaktive materialer; Transport (ICS-kode(r): 03.220); Ulykkes- og katastrofekontrol (ICS-kode(r): 13.200); Beskyttelse mod farligt gods (ICS-kode(r): 13.300); Produkter fra den kemiske industri (ICS-kode(r): 71.100)</t>
  </si>
  <si>
    <t>Brandbeskyttelse (ICS-kode(r): 13.220.20)</t>
  </si>
  <si>
    <t>Krydsfiner (ICS-kode(r): 79.060.10)</t>
  </si>
  <si>
    <t>Vejkøretøjsteknik (Vokabular) (ICS-kode(r): 01.040.43); Vejkøretøjer generelt (ICS-kode(r): 43.020)</t>
  </si>
  <si>
    <t>Standardisering. Generelle regler (ICS-kode(r): 01.120); Emballering og distribution af varer generelt (ICS-kode(r): 55.020)</t>
  </si>
  <si>
    <t>Økologiske svampe og økologisk foder til kæledyr; dyrefoder (ICS-kode(r): 65.120); Fødevarer generelt (ICS-kode(r): 67.040)</t>
  </si>
  <si>
    <t>Kedler og varmevekslere (ICS-kode(r): 27.060.30); Kraftværker generelt (ICS-kode(r): 27.100)</t>
  </si>
  <si>
    <t>Beton- og betonprodukter (ICS-kode(r): 91.100.30); Anlæg af jernbaner (ICS-kode(r): 93.100)</t>
  </si>
  <si>
    <t>Færdigpakkede og tilberedte fødevarer (ICS-kode(r): 67.230)</t>
  </si>
  <si>
    <t>Terracotta byggeprodukter (ICS-kode(r): 91.100.25)</t>
  </si>
  <si>
    <t>Madvarer.</t>
  </si>
  <si>
    <t>Veterinærlægemidler</t>
  </si>
  <si>
    <t>Gødningsprodukter</t>
  </si>
  <si>
    <t>Biogas; Miljøbeskyttelse (ICS-kode(r): 13.020); Biobrændstoffer (ICS-kode(r): 75.160.40)</t>
  </si>
  <si>
    <t>Stoffer med sandsynlig effekt på centralnervesystemet</t>
  </si>
  <si>
    <t>Dyrefoder (ICS-kode(r): 65.120)</t>
  </si>
  <si>
    <t>Spuns af jern eller stål, også boret, udstanset eller fremstillet af samlede elementer (HS-kode(r): 730110); Trykbeholdere (ICS-kode(r): 23.020.30)</t>
  </si>
  <si>
    <t>Brandbekæmpelse (ICS-kode(r): 13.220.10)</t>
  </si>
  <si>
    <t>Brandbestandighed af byggematerialer og -elementer (ICS-kode(r): 13.220.50)</t>
  </si>
  <si>
    <t>Bygningssnedker- og tømrerarbejde, af træ</t>
  </si>
  <si>
    <t>Brændstof</t>
  </si>
  <si>
    <t>Gasflasker (ICS-kode(r): 23.020.35)</t>
  </si>
  <si>
    <t>Stål til armering af beton - Svejste stoffer (HS-kode(r): 7314); (ICS-kode(r): 77.140.15; 91.080.40)</t>
  </si>
  <si>
    <t>Ventilatorer. Fans. Airconditionanlæg (ICS-kode(r): 23.120); Varmepumper (ICS-kode(r): 27.080)</t>
  </si>
  <si>
    <t>Tandudstyr (ICS-kode(r): 11.060.20)</t>
  </si>
  <si>
    <t>Fjerkrækød og fjerkræforarbejdede produkter</t>
  </si>
  <si>
    <t>Medicinsk elektrisk udstyr: Kortbølgebehandlingsudstyr (HS-kode(r): 9018); (ICS-kode(r): 11.040.30)</t>
  </si>
  <si>
    <t>ELEKTRISKE MASKINER OG UDSTYR SAMT DELE DERTIL; LYDOPTAGERE OG -GENGIVERE, TV-BILLEDE- OG LYDOPTAGERE OG -GENGIVERE SAMT DELE OG TILBEHØR TIL SÅDANNE ARTIKLER (HS-kode(r): 85); Telekommunikation. Lyd- og videoteknik (ICS-kode(r): 33)</t>
  </si>
  <si>
    <t>Medicinsk elektrisk udstyr: Højfrekvent kirurgisk udstyr og tilbehør (HS-kode(r): 841370; 841381; 9018; 9019; 9402; 9405); (ICS-kode(r): 11.040.30)</t>
  </si>
  <si>
    <t>Medicinsk elektrisk udstyr: Mikrobølgeterapiudstyr (HS-kode(r): 9018); (ICS-kode(r): 11.040.30)</t>
  </si>
  <si>
    <t>Acibenzolar-S-methyl (aktivt stof i pesticid)</t>
  </si>
  <si>
    <t>Børneudstyr til motorkøretøjer (HS-kode(r): 940120); (ICS-kode(r): 43.040.60; 43.040.80)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</si>
</sst>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8"/>
  <sheetViews>
    <sheetView tabSelected="1" topLeftCell="A75" workbookViewId="0">
      <selection activeCell="B5" sqref="B5"/>
    </sheetView>
  </sheetViews>
  <sheetFormatPr defaultRowHeight="14.4" x14ac:dyDescent="0.3"/>
  <cols>
    <col min="1" max="1" width="71.5546875" style="2" customWidth="1"/>
    <col min="2" max="2" width="50" customWidth="1"/>
    <col min="3" max="3" width="30" customWidth="1"/>
    <col min="4" max="6" width="100" style="2" customWidth="1"/>
    <col min="7" max="7" width="40" customWidth="1"/>
    <col min="8" max="11" width="100" customWidth="1"/>
    <col min="12" max="12" width="30" style="4" customWidth="1"/>
    <col min="13" max="17" width="100" customWidth="1"/>
  </cols>
  <sheetData>
    <row r="1" spans="1:17" ht="64.95" customHeight="1" x14ac:dyDescent="0.3">
      <c r="A1" s="3" t="s">
        <v>707</v>
      </c>
      <c r="B1" s="1" t="s">
        <v>1</v>
      </c>
      <c r="C1" s="1" t="s">
        <v>0</v>
      </c>
      <c r="D1" s="3" t="s">
        <v>2</v>
      </c>
      <c r="E1" s="3" t="s">
        <v>3</v>
      </c>
      <c r="F1" s="3" t="s">
        <v>4</v>
      </c>
      <c r="G1" s="1" t="s">
        <v>5</v>
      </c>
      <c r="H1" s="1" t="s">
        <v>6</v>
      </c>
      <c r="I1" s="1" t="s">
        <v>7</v>
      </c>
      <c r="J1" s="1" t="s">
        <v>8</v>
      </c>
      <c r="K1" s="1" t="s">
        <v>9</v>
      </c>
      <c r="L1" s="5" t="s">
        <v>10</v>
      </c>
      <c r="M1" s="1" t="s">
        <v>11</v>
      </c>
      <c r="N1" s="1" t="s">
        <v>12</v>
      </c>
      <c r="O1" s="1" t="s">
        <v>13</v>
      </c>
      <c r="P1" s="1" t="s">
        <v>14</v>
      </c>
      <c r="Q1" s="1" t="s">
        <v>15</v>
      </c>
    </row>
    <row r="2" spans="1:17" ht="64.95" customHeight="1" x14ac:dyDescent="0.3">
      <c r="A2" s="2" t="s">
        <v>803</v>
      </c>
      <c r="B2" s="6" t="str">
        <f>HYPERLINK("https://eping.wto.org/en/Search?viewData= G/TBT/N/EU/1050"," G/TBT/N/EU/1050")</f>
        <v xml:space="preserve"> G/TBT/N/EU/1050</v>
      </c>
      <c r="C2" s="6" t="s">
        <v>529</v>
      </c>
      <c r="D2" s="8" t="s">
        <v>688</v>
      </c>
      <c r="E2" s="8" t="s">
        <v>689</v>
      </c>
      <c r="F2" s="8" t="s">
        <v>690</v>
      </c>
      <c r="G2" s="6" t="s">
        <v>23</v>
      </c>
      <c r="H2" s="6" t="s">
        <v>425</v>
      </c>
      <c r="I2" s="6" t="s">
        <v>426</v>
      </c>
      <c r="J2" s="6" t="s">
        <v>23</v>
      </c>
      <c r="K2" s="6"/>
      <c r="L2" s="7">
        <v>45412</v>
      </c>
      <c r="M2" s="6" t="s">
        <v>24</v>
      </c>
      <c r="N2" s="8" t="s">
        <v>691</v>
      </c>
      <c r="O2" s="6" t="str">
        <f>HYPERLINK("https://docs.wto.org/imrd/directdoc.asp?DDFDocuments/t/G/TBTN24/EU1050.DOCX", "https://docs.wto.org/imrd/directdoc.asp?DDFDocuments/t/G/TBTN24/EU1050.DOCX")</f>
        <v>https://docs.wto.org/imrd/directdoc.asp?DDFDocuments/t/G/TBTN24/EU1050.DOCX</v>
      </c>
      <c r="P2" s="6" t="str">
        <f>HYPERLINK("https://docs.wto.org/imrd/directdoc.asp?DDFDocuments/u/G/TBTN24/EU1050.DOCX", "https://docs.wto.org/imrd/directdoc.asp?DDFDocuments/u/G/TBTN24/EU1050.DOCX")</f>
        <v>https://docs.wto.org/imrd/directdoc.asp?DDFDocuments/u/G/TBTN24/EU1050.DOCX</v>
      </c>
      <c r="Q2" s="6" t="str">
        <f>HYPERLINK("https://docs.wto.org/imrd/directdoc.asp?DDFDocuments/v/G/TBTN24/EU1050.DOCX", "https://docs.wto.org/imrd/directdoc.asp?DDFDocuments/v/G/TBTN24/EU1050.DOCX")</f>
        <v>https://docs.wto.org/imrd/directdoc.asp?DDFDocuments/v/G/TBTN24/EU1050.DOCX</v>
      </c>
    </row>
    <row r="3" spans="1:17" ht="64.95" customHeight="1" x14ac:dyDescent="0.3">
      <c r="A3" s="2" t="s">
        <v>804</v>
      </c>
      <c r="B3" s="6" t="str">
        <f>HYPERLINK("https://eping.wto.org/en/Search?viewData= G/TBT/N/ISR/1327"," G/TBT/N/ISR/1327")</f>
        <v xml:space="preserve"> G/TBT/N/ISR/1327</v>
      </c>
      <c r="C3" s="6" t="s">
        <v>104</v>
      </c>
      <c r="D3" s="8" t="s">
        <v>652</v>
      </c>
      <c r="E3" s="8" t="s">
        <v>653</v>
      </c>
      <c r="F3" s="8" t="s">
        <v>654</v>
      </c>
      <c r="G3" s="6" t="s">
        <v>655</v>
      </c>
      <c r="H3" s="6" t="s">
        <v>656</v>
      </c>
      <c r="I3" s="6" t="s">
        <v>55</v>
      </c>
      <c r="J3" s="6" t="s">
        <v>23</v>
      </c>
      <c r="K3" s="6"/>
      <c r="L3" s="7">
        <v>45415</v>
      </c>
      <c r="M3" s="6" t="s">
        <v>24</v>
      </c>
      <c r="N3" s="8" t="s">
        <v>657</v>
      </c>
      <c r="O3" s="6" t="str">
        <f>HYPERLINK("https://docs.wto.org/imrd/directdoc.asp?DDFDocuments/t/G/TBTN24/ISR1327.DOCX", "https://docs.wto.org/imrd/directdoc.asp?DDFDocuments/t/G/TBTN24/ISR1327.DOCX")</f>
        <v>https://docs.wto.org/imrd/directdoc.asp?DDFDocuments/t/G/TBTN24/ISR1327.DOCX</v>
      </c>
      <c r="P3" s="6" t="str">
        <f>HYPERLINK("https://docs.wto.org/imrd/directdoc.asp?DDFDocuments/u/G/TBTN24/ISR1327.DOCX", "https://docs.wto.org/imrd/directdoc.asp?DDFDocuments/u/G/TBTN24/ISR1327.DOCX")</f>
        <v>https://docs.wto.org/imrd/directdoc.asp?DDFDocuments/u/G/TBTN24/ISR1327.DOCX</v>
      </c>
      <c r="Q3" s="6" t="str">
        <f>HYPERLINK("https://docs.wto.org/imrd/directdoc.asp?DDFDocuments/v/G/TBTN24/ISR1327.DOCX", "https://docs.wto.org/imrd/directdoc.asp?DDFDocuments/v/G/TBTN24/ISR1327.DOCX")</f>
        <v>https://docs.wto.org/imrd/directdoc.asp?DDFDocuments/v/G/TBTN24/ISR1327.DOCX</v>
      </c>
    </row>
    <row r="4" spans="1:17" ht="64.95" customHeight="1" x14ac:dyDescent="0.3">
      <c r="A4" s="2" t="s">
        <v>741</v>
      </c>
      <c r="B4" s="6" t="str">
        <f>HYPERLINK("https://eping.wto.org/en/Search?viewData= G/TBT/N/TTO/142"," G/TBT/N/TTO/142")</f>
        <v xml:space="preserve"> G/TBT/N/TTO/142</v>
      </c>
      <c r="C4" s="6" t="s">
        <v>294</v>
      </c>
      <c r="D4" s="8" t="s">
        <v>295</v>
      </c>
      <c r="E4" s="8" t="s">
        <v>296</v>
      </c>
      <c r="F4" s="8" t="s">
        <v>297</v>
      </c>
      <c r="G4" s="6" t="s">
        <v>23</v>
      </c>
      <c r="H4" s="6" t="s">
        <v>298</v>
      </c>
      <c r="I4" s="6" t="s">
        <v>221</v>
      </c>
      <c r="J4" s="6" t="s">
        <v>23</v>
      </c>
      <c r="K4" s="6"/>
      <c r="L4" s="7">
        <v>45432</v>
      </c>
      <c r="M4" s="6" t="s">
        <v>24</v>
      </c>
      <c r="N4" s="8" t="s">
        <v>299</v>
      </c>
      <c r="O4" s="6" t="str">
        <f>HYPERLINK("https://docs.wto.org/imrd/directdoc.asp?DDFDocuments/t/G/TBTN24/TTO142.DOCX", "https://docs.wto.org/imrd/directdoc.asp?DDFDocuments/t/G/TBTN24/TTO142.DOCX")</f>
        <v>https://docs.wto.org/imrd/directdoc.asp?DDFDocuments/t/G/TBTN24/TTO142.DOCX</v>
      </c>
      <c r="P4" s="6" t="str">
        <f>HYPERLINK("https://docs.wto.org/imrd/directdoc.asp?DDFDocuments/u/G/TBTN24/TTO142.DOCX", "https://docs.wto.org/imrd/directdoc.asp?DDFDocuments/u/G/TBTN24/TTO142.DOCX")</f>
        <v>https://docs.wto.org/imrd/directdoc.asp?DDFDocuments/u/G/TBTN24/TTO142.DOCX</v>
      </c>
      <c r="Q4" s="6" t="str">
        <f>HYPERLINK("https://docs.wto.org/imrd/directdoc.asp?DDFDocuments/v/G/TBTN24/TTO142.DOCX", "https://docs.wto.org/imrd/directdoc.asp?DDFDocuments/v/G/TBTN24/TTO142.DOCX")</f>
        <v>https://docs.wto.org/imrd/directdoc.asp?DDFDocuments/v/G/TBTN24/TTO142.DOCX</v>
      </c>
    </row>
    <row r="5" spans="1:17" ht="64.95" customHeight="1" x14ac:dyDescent="0.3">
      <c r="A5" s="2" t="s">
        <v>780</v>
      </c>
      <c r="B5" s="6" t="str">
        <f>HYPERLINK("https://eping.wto.org/en/Search?viewData= G/TBT/N/EGY/458"," G/TBT/N/EGY/458")</f>
        <v xml:space="preserve"> G/TBT/N/EGY/458</v>
      </c>
      <c r="C5" s="6" t="s">
        <v>453</v>
      </c>
      <c r="D5" s="8" t="s">
        <v>510</v>
      </c>
      <c r="E5" s="8" t="s">
        <v>511</v>
      </c>
      <c r="F5" s="8" t="s">
        <v>512</v>
      </c>
      <c r="G5" s="6" t="s">
        <v>23</v>
      </c>
      <c r="H5" s="6" t="s">
        <v>513</v>
      </c>
      <c r="I5" s="6" t="s">
        <v>467</v>
      </c>
      <c r="J5" s="6" t="s">
        <v>23</v>
      </c>
      <c r="K5" s="6"/>
      <c r="L5" s="7">
        <v>45423</v>
      </c>
      <c r="M5" s="6" t="s">
        <v>24</v>
      </c>
      <c r="N5" s="6"/>
      <c r="O5" s="6" t="str">
        <f>HYPERLINK("https://docs.wto.org/imrd/directdoc.asp?DDFDocuments/t/G/TBTN24/EGY458.DOCX", "https://docs.wto.org/imrd/directdoc.asp?DDFDocuments/t/G/TBTN24/EGY458.DOCX")</f>
        <v>https://docs.wto.org/imrd/directdoc.asp?DDFDocuments/t/G/TBTN24/EGY458.DOCX</v>
      </c>
      <c r="P5" s="6" t="str">
        <f>HYPERLINK("https://docs.wto.org/imrd/directdoc.asp?DDFDocuments/u/G/TBTN24/EGY458.DOCX", "https://docs.wto.org/imrd/directdoc.asp?DDFDocuments/u/G/TBTN24/EGY458.DOCX")</f>
        <v>https://docs.wto.org/imrd/directdoc.asp?DDFDocuments/u/G/TBTN24/EGY458.DOCX</v>
      </c>
      <c r="Q5" s="6" t="str">
        <f>HYPERLINK("https://docs.wto.org/imrd/directdoc.asp?DDFDocuments/v/G/TBTN24/EGY458.DOCX", "https://docs.wto.org/imrd/directdoc.asp?DDFDocuments/v/G/TBTN24/EGY458.DOCX")</f>
        <v>https://docs.wto.org/imrd/directdoc.asp?DDFDocuments/v/G/TBTN24/EGY458.DOCX</v>
      </c>
    </row>
    <row r="6" spans="1:17" ht="64.95" customHeight="1" x14ac:dyDescent="0.3">
      <c r="A6" s="2" t="s">
        <v>786</v>
      </c>
      <c r="B6" s="6" t="str">
        <f>HYPERLINK("https://eping.wto.org/en/Search?viewData= G/TBT/N/USA/2102"," G/TBT/N/USA/2102")</f>
        <v xml:space="preserve"> G/TBT/N/USA/2102</v>
      </c>
      <c r="C6" s="6" t="s">
        <v>84</v>
      </c>
      <c r="D6" s="8" t="s">
        <v>553</v>
      </c>
      <c r="E6" s="8" t="s">
        <v>554</v>
      </c>
      <c r="F6" s="8" t="s">
        <v>555</v>
      </c>
      <c r="G6" s="6" t="s">
        <v>23</v>
      </c>
      <c r="H6" s="6" t="s">
        <v>556</v>
      </c>
      <c r="I6" s="6" t="s">
        <v>557</v>
      </c>
      <c r="J6" s="6" t="s">
        <v>23</v>
      </c>
      <c r="K6" s="6"/>
      <c r="L6" s="7" t="s">
        <v>23</v>
      </c>
      <c r="M6" s="6" t="s">
        <v>24</v>
      </c>
      <c r="N6" s="8" t="s">
        <v>558</v>
      </c>
      <c r="O6" s="6" t="str">
        <f>HYPERLINK("https://docs.wto.org/imrd/directdoc.asp?DDFDocuments/t/G/TBTN24/USA2102.DOCX", "https://docs.wto.org/imrd/directdoc.asp?DDFDocuments/t/G/TBTN24/USA2102.DOCX")</f>
        <v>https://docs.wto.org/imrd/directdoc.asp?DDFDocuments/t/G/TBTN24/USA2102.DOCX</v>
      </c>
      <c r="P6" s="6" t="str">
        <f>HYPERLINK("https://docs.wto.org/imrd/directdoc.asp?DDFDocuments/u/G/TBTN24/USA2102.DOCX", "https://docs.wto.org/imrd/directdoc.asp?DDFDocuments/u/G/TBTN24/USA2102.DOCX")</f>
        <v>https://docs.wto.org/imrd/directdoc.asp?DDFDocuments/u/G/TBTN24/USA2102.DOCX</v>
      </c>
      <c r="Q6" s="6" t="str">
        <f>HYPERLINK("https://docs.wto.org/imrd/directdoc.asp?DDFDocuments/v/G/TBTN24/USA2102.DOCX", "https://docs.wto.org/imrd/directdoc.asp?DDFDocuments/v/G/TBTN24/USA2102.DOCX")</f>
        <v>https://docs.wto.org/imrd/directdoc.asp?DDFDocuments/v/G/TBTN24/USA2102.DOCX</v>
      </c>
    </row>
    <row r="7" spans="1:17" ht="64.95" customHeight="1" x14ac:dyDescent="0.3">
      <c r="A7" s="2" t="s">
        <v>739</v>
      </c>
      <c r="B7" s="6" t="str">
        <f>HYPERLINK("https://eping.wto.org/en/Search?viewData= G/TBT/N/TZA/1111"," G/TBT/N/TZA/1111")</f>
        <v xml:space="preserve"> G/TBT/N/TZA/1111</v>
      </c>
      <c r="C7" s="6" t="s">
        <v>122</v>
      </c>
      <c r="D7" s="8" t="s">
        <v>281</v>
      </c>
      <c r="E7" s="8" t="s">
        <v>282</v>
      </c>
      <c r="F7" s="8" t="s">
        <v>283</v>
      </c>
      <c r="G7" s="6" t="s">
        <v>284</v>
      </c>
      <c r="H7" s="6" t="s">
        <v>285</v>
      </c>
      <c r="I7" s="6" t="s">
        <v>286</v>
      </c>
      <c r="J7" s="6" t="s">
        <v>61</v>
      </c>
      <c r="K7" s="6"/>
      <c r="L7" s="7">
        <v>45432</v>
      </c>
      <c r="M7" s="6" t="s">
        <v>24</v>
      </c>
      <c r="N7" s="8" t="s">
        <v>287</v>
      </c>
      <c r="O7" s="6" t="str">
        <f>HYPERLINK("https://docs.wto.org/imrd/directdoc.asp?DDFDocuments/t/G/TBTN24/TZA1111.DOCX", "https://docs.wto.org/imrd/directdoc.asp?DDFDocuments/t/G/TBTN24/TZA1111.DOCX")</f>
        <v>https://docs.wto.org/imrd/directdoc.asp?DDFDocuments/t/G/TBTN24/TZA1111.DOCX</v>
      </c>
      <c r="P7" s="6" t="str">
        <f>HYPERLINK("https://docs.wto.org/imrd/directdoc.asp?DDFDocuments/u/G/TBTN24/TZA1111.DOCX", "https://docs.wto.org/imrd/directdoc.asp?DDFDocuments/u/G/TBTN24/TZA1111.DOCX")</f>
        <v>https://docs.wto.org/imrd/directdoc.asp?DDFDocuments/u/G/TBTN24/TZA1111.DOCX</v>
      </c>
      <c r="Q7" s="6" t="str">
        <f>HYPERLINK("https://docs.wto.org/imrd/directdoc.asp?DDFDocuments/v/G/TBTN24/TZA1111.DOCX", "https://docs.wto.org/imrd/directdoc.asp?DDFDocuments/v/G/TBTN24/TZA1111.DOCX")</f>
        <v>https://docs.wto.org/imrd/directdoc.asp?DDFDocuments/v/G/TBTN24/TZA1111.DOCX</v>
      </c>
    </row>
    <row r="8" spans="1:17" ht="64.95" customHeight="1" x14ac:dyDescent="0.3">
      <c r="A8" s="2" t="s">
        <v>717</v>
      </c>
      <c r="B8" s="6" t="str">
        <f>HYPERLINK("https://eping.wto.org/en/Search?viewData= G/TBT/N/UKR/290"," G/TBT/N/UKR/290")</f>
        <v xml:space="preserve"> G/TBT/N/UKR/290</v>
      </c>
      <c r="C8" s="6" t="s">
        <v>33</v>
      </c>
      <c r="D8" s="8" t="s">
        <v>34</v>
      </c>
      <c r="E8" s="8" t="s">
        <v>35</v>
      </c>
      <c r="F8" s="8" t="s">
        <v>36</v>
      </c>
      <c r="G8" s="6" t="s">
        <v>37</v>
      </c>
      <c r="H8" s="6" t="s">
        <v>38</v>
      </c>
      <c r="I8" s="6" t="s">
        <v>39</v>
      </c>
      <c r="J8" s="6" t="s">
        <v>40</v>
      </c>
      <c r="K8" s="6"/>
      <c r="L8" s="7">
        <v>45439</v>
      </c>
      <c r="M8" s="6" t="s">
        <v>24</v>
      </c>
      <c r="N8" s="8" t="s">
        <v>41</v>
      </c>
      <c r="O8" s="6" t="str">
        <f>HYPERLINK("https://docs.wto.org/imrd/directdoc.asp?DDFDocuments/t/G/TBTN24/UKR290.DOCX", "https://docs.wto.org/imrd/directdoc.asp?DDFDocuments/t/G/TBTN24/UKR290.DOCX")</f>
        <v>https://docs.wto.org/imrd/directdoc.asp?DDFDocuments/t/G/TBTN24/UKR290.DOCX</v>
      </c>
      <c r="P8" s="6" t="str">
        <f>HYPERLINK("https://docs.wto.org/imrd/directdoc.asp?DDFDocuments/u/G/TBTN24/UKR290.DOCX", "https://docs.wto.org/imrd/directdoc.asp?DDFDocuments/u/G/TBTN24/UKR290.DOCX")</f>
        <v>https://docs.wto.org/imrd/directdoc.asp?DDFDocuments/u/G/TBTN24/UKR290.DOCX</v>
      </c>
      <c r="Q8" s="6"/>
    </row>
    <row r="9" spans="1:17" ht="64.95" customHeight="1" x14ac:dyDescent="0.3">
      <c r="A9" s="2" t="s">
        <v>708</v>
      </c>
      <c r="B9" s="6" t="str">
        <f>HYPERLINK("https://eping.wto.org/en/Search?viewData= G/TBT/N/JPN/801"," G/TBT/N/JPN/801")</f>
        <v xml:space="preserve"> G/TBT/N/JPN/801</v>
      </c>
      <c r="C9" s="6" t="s">
        <v>42</v>
      </c>
      <c r="D9" s="8" t="s">
        <v>43</v>
      </c>
      <c r="E9" s="8" t="s">
        <v>44</v>
      </c>
      <c r="F9" s="8" t="s">
        <v>45</v>
      </c>
      <c r="G9" s="6" t="s">
        <v>46</v>
      </c>
      <c r="H9" s="6" t="s">
        <v>47</v>
      </c>
      <c r="I9" s="6" t="s">
        <v>48</v>
      </c>
      <c r="J9" s="6" t="s">
        <v>23</v>
      </c>
      <c r="K9" s="6"/>
      <c r="L9" s="7">
        <v>45439</v>
      </c>
      <c r="M9" s="6" t="s">
        <v>24</v>
      </c>
      <c r="N9" s="8" t="s">
        <v>49</v>
      </c>
      <c r="O9" s="6" t="str">
        <f>HYPERLINK("https://docs.wto.org/imrd/directdoc.asp?DDFDocuments/t/G/TBTN24/JPN801.DOCX", "https://docs.wto.org/imrd/directdoc.asp?DDFDocuments/t/G/TBTN24/JPN801.DOCX")</f>
        <v>https://docs.wto.org/imrd/directdoc.asp?DDFDocuments/t/G/TBTN24/JPN801.DOCX</v>
      </c>
      <c r="P9" s="6"/>
      <c r="Q9" s="6"/>
    </row>
    <row r="10" spans="1:17" ht="64.95" customHeight="1" x14ac:dyDescent="0.3">
      <c r="A10" s="2" t="s">
        <v>790</v>
      </c>
      <c r="B10" s="6" t="str">
        <f>HYPERLINK("https://eping.wto.org/en/Search?viewData= G/TBT/N/EGY/436"," G/TBT/N/EGY/436")</f>
        <v xml:space="preserve"> G/TBT/N/EGY/436</v>
      </c>
      <c r="C10" s="6" t="s">
        <v>453</v>
      </c>
      <c r="D10" s="8" t="s">
        <v>599</v>
      </c>
      <c r="E10" s="8" t="s">
        <v>600</v>
      </c>
      <c r="F10" s="8" t="s">
        <v>601</v>
      </c>
      <c r="G10" s="6" t="s">
        <v>23</v>
      </c>
      <c r="H10" s="6" t="s">
        <v>602</v>
      </c>
      <c r="I10" s="6" t="s">
        <v>349</v>
      </c>
      <c r="J10" s="6" t="s">
        <v>23</v>
      </c>
      <c r="K10" s="6"/>
      <c r="L10" s="7">
        <v>45415</v>
      </c>
      <c r="M10" s="6" t="s">
        <v>24</v>
      </c>
      <c r="N10" s="6"/>
      <c r="O10" s="6" t="str">
        <f>HYPERLINK("https://docs.wto.org/imrd/directdoc.asp?DDFDocuments/t/G/TBTN24/EGY436.DOCX", "https://docs.wto.org/imrd/directdoc.asp?DDFDocuments/t/G/TBTN24/EGY436.DOCX")</f>
        <v>https://docs.wto.org/imrd/directdoc.asp?DDFDocuments/t/G/TBTN24/EGY436.DOCX</v>
      </c>
      <c r="P10" s="6" t="str">
        <f>HYPERLINK("https://docs.wto.org/imrd/directdoc.asp?DDFDocuments/u/G/TBTN24/EGY436.DOCX", "https://docs.wto.org/imrd/directdoc.asp?DDFDocuments/u/G/TBTN24/EGY436.DOCX")</f>
        <v>https://docs.wto.org/imrd/directdoc.asp?DDFDocuments/u/G/TBTN24/EGY436.DOCX</v>
      </c>
      <c r="Q10" s="6" t="str">
        <f>HYPERLINK("https://docs.wto.org/imrd/directdoc.asp?DDFDocuments/v/G/TBTN24/EGY436.DOCX", "https://docs.wto.org/imrd/directdoc.asp?DDFDocuments/v/G/TBTN24/EGY436.DOCX")</f>
        <v>https://docs.wto.org/imrd/directdoc.asp?DDFDocuments/v/G/TBTN24/EGY436.DOCX</v>
      </c>
    </row>
    <row r="11" spans="1:17" ht="64.95" customHeight="1" x14ac:dyDescent="0.3">
      <c r="A11" s="2" t="s">
        <v>790</v>
      </c>
      <c r="B11" s="6" t="str">
        <f>HYPERLINK("https://eping.wto.org/en/Search?viewData= G/TBT/N/EGY/437"," G/TBT/N/EGY/437")</f>
        <v xml:space="preserve"> G/TBT/N/EGY/437</v>
      </c>
      <c r="C11" s="6" t="s">
        <v>453</v>
      </c>
      <c r="D11" s="8" t="s">
        <v>609</v>
      </c>
      <c r="E11" s="8" t="s">
        <v>610</v>
      </c>
      <c r="F11" s="8" t="s">
        <v>601</v>
      </c>
      <c r="G11" s="6" t="s">
        <v>23</v>
      </c>
      <c r="H11" s="6" t="s">
        <v>602</v>
      </c>
      <c r="I11" s="6" t="s">
        <v>349</v>
      </c>
      <c r="J11" s="6" t="s">
        <v>23</v>
      </c>
      <c r="K11" s="6"/>
      <c r="L11" s="7">
        <v>45415</v>
      </c>
      <c r="M11" s="6" t="s">
        <v>24</v>
      </c>
      <c r="N11" s="6"/>
      <c r="O11" s="6" t="str">
        <f>HYPERLINK("https://docs.wto.org/imrd/directdoc.asp?DDFDocuments/t/G/TBTN24/EGY437.DOCX", "https://docs.wto.org/imrd/directdoc.asp?DDFDocuments/t/G/TBTN24/EGY437.DOCX")</f>
        <v>https://docs.wto.org/imrd/directdoc.asp?DDFDocuments/t/G/TBTN24/EGY437.DOCX</v>
      </c>
      <c r="P11" s="6"/>
      <c r="Q11" s="6" t="str">
        <f>HYPERLINK("https://docs.wto.org/imrd/directdoc.asp?DDFDocuments/v/G/TBTN24/EGY437.DOCX", "https://docs.wto.org/imrd/directdoc.asp?DDFDocuments/v/G/TBTN24/EGY437.DOCX")</f>
        <v>https://docs.wto.org/imrd/directdoc.asp?DDFDocuments/v/G/TBTN24/EGY437.DOCX</v>
      </c>
    </row>
    <row r="12" spans="1:17" ht="64.95" customHeight="1" x14ac:dyDescent="0.3">
      <c r="A12" s="2" t="s">
        <v>790</v>
      </c>
      <c r="B12" s="6" t="str">
        <f>HYPERLINK("https://eping.wto.org/en/Search?viewData= G/TBT/N/EGY/434"," G/TBT/N/EGY/434")</f>
        <v xml:space="preserve"> G/TBT/N/EGY/434</v>
      </c>
      <c r="C12" s="6" t="s">
        <v>453</v>
      </c>
      <c r="D12" s="8" t="s">
        <v>611</v>
      </c>
      <c r="E12" s="8" t="s">
        <v>612</v>
      </c>
      <c r="F12" s="8" t="s">
        <v>601</v>
      </c>
      <c r="G12" s="6" t="s">
        <v>23</v>
      </c>
      <c r="H12" s="6" t="s">
        <v>602</v>
      </c>
      <c r="I12" s="6" t="s">
        <v>613</v>
      </c>
      <c r="J12" s="6" t="s">
        <v>23</v>
      </c>
      <c r="K12" s="6"/>
      <c r="L12" s="7">
        <v>45415</v>
      </c>
      <c r="M12" s="6" t="s">
        <v>24</v>
      </c>
      <c r="N12" s="6"/>
      <c r="O12" s="6" t="str">
        <f>HYPERLINK("https://docs.wto.org/imrd/directdoc.asp?DDFDocuments/t/G/TBTN24/EGY434.DOCX", "https://docs.wto.org/imrd/directdoc.asp?DDFDocuments/t/G/TBTN24/EGY434.DOCX")</f>
        <v>https://docs.wto.org/imrd/directdoc.asp?DDFDocuments/t/G/TBTN24/EGY434.DOCX</v>
      </c>
      <c r="P12" s="6" t="str">
        <f>HYPERLINK("https://docs.wto.org/imrd/directdoc.asp?DDFDocuments/u/G/TBTN24/EGY434.DOCX", "https://docs.wto.org/imrd/directdoc.asp?DDFDocuments/u/G/TBTN24/EGY434.DOCX")</f>
        <v>https://docs.wto.org/imrd/directdoc.asp?DDFDocuments/u/G/TBTN24/EGY434.DOCX</v>
      </c>
      <c r="Q12" s="6" t="str">
        <f>HYPERLINK("https://docs.wto.org/imrd/directdoc.asp?DDFDocuments/v/G/TBTN24/EGY434.DOCX", "https://docs.wto.org/imrd/directdoc.asp?DDFDocuments/v/G/TBTN24/EGY434.DOCX")</f>
        <v>https://docs.wto.org/imrd/directdoc.asp?DDFDocuments/v/G/TBTN24/EGY434.DOCX</v>
      </c>
    </row>
    <row r="13" spans="1:17" ht="64.95" customHeight="1" x14ac:dyDescent="0.3">
      <c r="A13" s="2" t="s">
        <v>790</v>
      </c>
      <c r="B13" s="6" t="str">
        <f>HYPERLINK("https://eping.wto.org/en/Search?viewData= G/TBT/N/EGY/435"," G/TBT/N/EGY/435")</f>
        <v xml:space="preserve"> G/TBT/N/EGY/435</v>
      </c>
      <c r="C13" s="6" t="s">
        <v>453</v>
      </c>
      <c r="D13" s="8" t="s">
        <v>614</v>
      </c>
      <c r="E13" s="8" t="s">
        <v>615</v>
      </c>
      <c r="F13" s="8" t="s">
        <v>601</v>
      </c>
      <c r="G13" s="6" t="s">
        <v>23</v>
      </c>
      <c r="H13" s="6" t="s">
        <v>602</v>
      </c>
      <c r="I13" s="6" t="s">
        <v>613</v>
      </c>
      <c r="J13" s="6" t="s">
        <v>23</v>
      </c>
      <c r="K13" s="6"/>
      <c r="L13" s="7">
        <v>45415</v>
      </c>
      <c r="M13" s="6" t="s">
        <v>24</v>
      </c>
      <c r="N13" s="6"/>
      <c r="O13" s="6" t="str">
        <f>HYPERLINK("https://docs.wto.org/imrd/directdoc.asp?DDFDocuments/t/G/TBTN24/EGY435.DOCX", "https://docs.wto.org/imrd/directdoc.asp?DDFDocuments/t/G/TBTN24/EGY435.DOCX")</f>
        <v>https://docs.wto.org/imrd/directdoc.asp?DDFDocuments/t/G/TBTN24/EGY435.DOCX</v>
      </c>
      <c r="P13" s="6" t="str">
        <f>HYPERLINK("https://docs.wto.org/imrd/directdoc.asp?DDFDocuments/u/G/TBTN24/EGY435.DOCX", "https://docs.wto.org/imrd/directdoc.asp?DDFDocuments/u/G/TBTN24/EGY435.DOCX")</f>
        <v>https://docs.wto.org/imrd/directdoc.asp?DDFDocuments/u/G/TBTN24/EGY435.DOCX</v>
      </c>
      <c r="Q13" s="6" t="str">
        <f>HYPERLINK("https://docs.wto.org/imrd/directdoc.asp?DDFDocuments/v/G/TBTN24/EGY435.DOCX", "https://docs.wto.org/imrd/directdoc.asp?DDFDocuments/v/G/TBTN24/EGY435.DOCX")</f>
        <v>https://docs.wto.org/imrd/directdoc.asp?DDFDocuments/v/G/TBTN24/EGY435.DOCX</v>
      </c>
    </row>
    <row r="14" spans="1:17" ht="64.95" customHeight="1" x14ac:dyDescent="0.3">
      <c r="A14" s="2" t="s">
        <v>790</v>
      </c>
      <c r="B14" s="6" t="str">
        <f>HYPERLINK("https://eping.wto.org/en/Search?viewData= G/TBT/N/EGY/433"," G/TBT/N/EGY/433")</f>
        <v xml:space="preserve"> G/TBT/N/EGY/433</v>
      </c>
      <c r="C14" s="6" t="s">
        <v>453</v>
      </c>
      <c r="D14" s="8" t="s">
        <v>650</v>
      </c>
      <c r="E14" s="8" t="s">
        <v>651</v>
      </c>
      <c r="F14" s="8" t="s">
        <v>601</v>
      </c>
      <c r="G14" s="6" t="s">
        <v>23</v>
      </c>
      <c r="H14" s="6" t="s">
        <v>602</v>
      </c>
      <c r="I14" s="6" t="s">
        <v>349</v>
      </c>
      <c r="J14" s="6" t="s">
        <v>23</v>
      </c>
      <c r="K14" s="6"/>
      <c r="L14" s="7">
        <v>45415</v>
      </c>
      <c r="M14" s="6" t="s">
        <v>24</v>
      </c>
      <c r="N14" s="6"/>
      <c r="O14" s="6" t="str">
        <f>HYPERLINK("https://docs.wto.org/imrd/directdoc.asp?DDFDocuments/t/G/TBTN24/EGY433.DOCX", "https://docs.wto.org/imrd/directdoc.asp?DDFDocuments/t/G/TBTN24/EGY433.DOCX")</f>
        <v>https://docs.wto.org/imrd/directdoc.asp?DDFDocuments/t/G/TBTN24/EGY433.DOCX</v>
      </c>
      <c r="P14" s="6" t="str">
        <f>HYPERLINK("https://docs.wto.org/imrd/directdoc.asp?DDFDocuments/u/G/TBTN24/EGY433.DOCX", "https://docs.wto.org/imrd/directdoc.asp?DDFDocuments/u/G/TBTN24/EGY433.DOCX")</f>
        <v>https://docs.wto.org/imrd/directdoc.asp?DDFDocuments/u/G/TBTN24/EGY433.DOCX</v>
      </c>
      <c r="Q14" s="6" t="str">
        <f>HYPERLINK("https://docs.wto.org/imrd/directdoc.asp?DDFDocuments/v/G/TBTN24/EGY433.DOCX", "https://docs.wto.org/imrd/directdoc.asp?DDFDocuments/v/G/TBTN24/EGY433.DOCX")</f>
        <v>https://docs.wto.org/imrd/directdoc.asp?DDFDocuments/v/G/TBTN24/EGY433.DOCX</v>
      </c>
    </row>
    <row r="15" spans="1:17" ht="64.95" customHeight="1" x14ac:dyDescent="0.3">
      <c r="A15" s="2" t="s">
        <v>790</v>
      </c>
      <c r="B15" s="6" t="str">
        <f>HYPERLINK("https://eping.wto.org/en/Search?viewData= G/TBT/N/EGY/438"," G/TBT/N/EGY/438")</f>
        <v xml:space="preserve"> G/TBT/N/EGY/438</v>
      </c>
      <c r="C15" s="6" t="s">
        <v>453</v>
      </c>
      <c r="D15" s="8" t="s">
        <v>658</v>
      </c>
      <c r="E15" s="8" t="s">
        <v>659</v>
      </c>
      <c r="F15" s="8" t="s">
        <v>601</v>
      </c>
      <c r="G15" s="6" t="s">
        <v>23</v>
      </c>
      <c r="H15" s="6" t="s">
        <v>602</v>
      </c>
      <c r="I15" s="6" t="s">
        <v>349</v>
      </c>
      <c r="J15" s="6" t="s">
        <v>23</v>
      </c>
      <c r="K15" s="6"/>
      <c r="L15" s="7">
        <v>45415</v>
      </c>
      <c r="M15" s="6" t="s">
        <v>24</v>
      </c>
      <c r="N15" s="6"/>
      <c r="O15" s="6" t="str">
        <f>HYPERLINK("https://docs.wto.org/imrd/directdoc.asp?DDFDocuments/t/G/TBTN24/EGY438.DOCX", "https://docs.wto.org/imrd/directdoc.asp?DDFDocuments/t/G/TBTN24/EGY438.DOCX")</f>
        <v>https://docs.wto.org/imrd/directdoc.asp?DDFDocuments/t/G/TBTN24/EGY438.DOCX</v>
      </c>
      <c r="P15" s="6" t="str">
        <f>HYPERLINK("https://docs.wto.org/imrd/directdoc.asp?DDFDocuments/u/G/TBTN24/EGY438.DOCX", "https://docs.wto.org/imrd/directdoc.asp?DDFDocuments/u/G/TBTN24/EGY438.DOCX")</f>
        <v>https://docs.wto.org/imrd/directdoc.asp?DDFDocuments/u/G/TBTN24/EGY438.DOCX</v>
      </c>
      <c r="Q15" s="6" t="str">
        <f>HYPERLINK("https://docs.wto.org/imrd/directdoc.asp?DDFDocuments/v/G/TBTN24/EGY438.DOCX", "https://docs.wto.org/imrd/directdoc.asp?DDFDocuments/v/G/TBTN24/EGY438.DOCX")</f>
        <v>https://docs.wto.org/imrd/directdoc.asp?DDFDocuments/v/G/TBTN24/EGY438.DOCX</v>
      </c>
    </row>
    <row r="16" spans="1:17" ht="64.95" customHeight="1" x14ac:dyDescent="0.3">
      <c r="A16" s="2" t="s">
        <v>774</v>
      </c>
      <c r="B16" s="6" t="str">
        <f>HYPERLINK("https://eping.wto.org/en/Search?viewData= G/TBT/N/EGY/455"," G/TBT/N/EGY/455")</f>
        <v xml:space="preserve"> G/TBT/N/EGY/455</v>
      </c>
      <c r="C16" s="6" t="s">
        <v>453</v>
      </c>
      <c r="D16" s="8" t="s">
        <v>481</v>
      </c>
      <c r="E16" s="8" t="s">
        <v>482</v>
      </c>
      <c r="F16" s="8" t="s">
        <v>483</v>
      </c>
      <c r="G16" s="6" t="s">
        <v>23</v>
      </c>
      <c r="H16" s="6" t="s">
        <v>484</v>
      </c>
      <c r="I16" s="6" t="s">
        <v>180</v>
      </c>
      <c r="J16" s="6" t="s">
        <v>23</v>
      </c>
      <c r="K16" s="6"/>
      <c r="L16" s="7">
        <v>45423</v>
      </c>
      <c r="M16" s="6" t="s">
        <v>24</v>
      </c>
      <c r="N16" s="6"/>
      <c r="O16" s="6" t="str">
        <f>HYPERLINK("https://docs.wto.org/imrd/directdoc.asp?DDFDocuments/t/G/TBTN24/EGY455.DOCX", "https://docs.wto.org/imrd/directdoc.asp?DDFDocuments/t/G/TBTN24/EGY455.DOCX")</f>
        <v>https://docs.wto.org/imrd/directdoc.asp?DDFDocuments/t/G/TBTN24/EGY455.DOCX</v>
      </c>
      <c r="P16" s="6" t="str">
        <f>HYPERLINK("https://docs.wto.org/imrd/directdoc.asp?DDFDocuments/u/G/TBTN24/EGY455.DOCX", "https://docs.wto.org/imrd/directdoc.asp?DDFDocuments/u/G/TBTN24/EGY455.DOCX")</f>
        <v>https://docs.wto.org/imrd/directdoc.asp?DDFDocuments/u/G/TBTN24/EGY455.DOCX</v>
      </c>
      <c r="Q16" s="6" t="str">
        <f>HYPERLINK("https://docs.wto.org/imrd/directdoc.asp?DDFDocuments/v/G/TBTN24/EGY455.DOCX", "https://docs.wto.org/imrd/directdoc.asp?DDFDocuments/v/G/TBTN24/EGY455.DOCX")</f>
        <v>https://docs.wto.org/imrd/directdoc.asp?DDFDocuments/v/G/TBTN24/EGY455.DOCX</v>
      </c>
    </row>
    <row r="17" spans="1:17" ht="64.95" customHeight="1" x14ac:dyDescent="0.3">
      <c r="A17" s="2" t="s">
        <v>774</v>
      </c>
      <c r="B17" s="6" t="str">
        <f>HYPERLINK("https://eping.wto.org/en/Search?viewData= G/TBT/N/EGY/445"," G/TBT/N/EGY/445")</f>
        <v xml:space="preserve"> G/TBT/N/EGY/445</v>
      </c>
      <c r="C17" s="6" t="s">
        <v>453</v>
      </c>
      <c r="D17" s="8" t="s">
        <v>603</v>
      </c>
      <c r="E17" s="8" t="s">
        <v>604</v>
      </c>
      <c r="F17" s="8" t="s">
        <v>483</v>
      </c>
      <c r="G17" s="6" t="s">
        <v>23</v>
      </c>
      <c r="H17" s="6" t="s">
        <v>484</v>
      </c>
      <c r="I17" s="6" t="s">
        <v>349</v>
      </c>
      <c r="J17" s="6" t="s">
        <v>23</v>
      </c>
      <c r="K17" s="6"/>
      <c r="L17" s="7">
        <v>45415</v>
      </c>
      <c r="M17" s="6" t="s">
        <v>24</v>
      </c>
      <c r="N17" s="6"/>
      <c r="O17" s="6" t="str">
        <f>HYPERLINK("https://docs.wto.org/imrd/directdoc.asp?DDFDocuments/t/G/TBTN24/EGY445.DOCX", "https://docs.wto.org/imrd/directdoc.asp?DDFDocuments/t/G/TBTN24/EGY445.DOCX")</f>
        <v>https://docs.wto.org/imrd/directdoc.asp?DDFDocuments/t/G/TBTN24/EGY445.DOCX</v>
      </c>
      <c r="P17" s="6" t="str">
        <f>HYPERLINK("https://docs.wto.org/imrd/directdoc.asp?DDFDocuments/u/G/TBTN24/EGY445.DOCX", "https://docs.wto.org/imrd/directdoc.asp?DDFDocuments/u/G/TBTN24/EGY445.DOCX")</f>
        <v>https://docs.wto.org/imrd/directdoc.asp?DDFDocuments/u/G/TBTN24/EGY445.DOCX</v>
      </c>
      <c r="Q17" s="6" t="str">
        <f>HYPERLINK("https://docs.wto.org/imrd/directdoc.asp?DDFDocuments/v/G/TBTN24/EGY445.DOCX", "https://docs.wto.org/imrd/directdoc.asp?DDFDocuments/v/G/TBTN24/EGY445.DOCX")</f>
        <v>https://docs.wto.org/imrd/directdoc.asp?DDFDocuments/v/G/TBTN24/EGY445.DOCX</v>
      </c>
    </row>
    <row r="18" spans="1:17" ht="64.95" customHeight="1" x14ac:dyDescent="0.3">
      <c r="A18" s="2" t="s">
        <v>774</v>
      </c>
      <c r="B18" s="6" t="str">
        <f>HYPERLINK("https://eping.wto.org/en/Search?viewData= G/TBT/N/EGY/448"," G/TBT/N/EGY/448")</f>
        <v xml:space="preserve"> G/TBT/N/EGY/448</v>
      </c>
      <c r="C18" s="6" t="s">
        <v>453</v>
      </c>
      <c r="D18" s="8" t="s">
        <v>627</v>
      </c>
      <c r="E18" s="8" t="s">
        <v>628</v>
      </c>
      <c r="F18" s="8" t="s">
        <v>483</v>
      </c>
      <c r="G18" s="6" t="s">
        <v>23</v>
      </c>
      <c r="H18" s="6" t="s">
        <v>484</v>
      </c>
      <c r="I18" s="6" t="s">
        <v>349</v>
      </c>
      <c r="J18" s="6" t="s">
        <v>23</v>
      </c>
      <c r="K18" s="6"/>
      <c r="L18" s="7">
        <v>45415</v>
      </c>
      <c r="M18" s="6" t="s">
        <v>24</v>
      </c>
      <c r="N18" s="6"/>
      <c r="O18" s="6" t="str">
        <f>HYPERLINK("https://docs.wto.org/imrd/directdoc.asp?DDFDocuments/t/G/TBTN24/EGY448.DOCX", "https://docs.wto.org/imrd/directdoc.asp?DDFDocuments/t/G/TBTN24/EGY448.DOCX")</f>
        <v>https://docs.wto.org/imrd/directdoc.asp?DDFDocuments/t/G/TBTN24/EGY448.DOCX</v>
      </c>
      <c r="P18" s="6" t="str">
        <f>HYPERLINK("https://docs.wto.org/imrd/directdoc.asp?DDFDocuments/u/G/TBTN24/EGY448.DOCX", "https://docs.wto.org/imrd/directdoc.asp?DDFDocuments/u/G/TBTN24/EGY448.DOCX")</f>
        <v>https://docs.wto.org/imrd/directdoc.asp?DDFDocuments/u/G/TBTN24/EGY448.DOCX</v>
      </c>
      <c r="Q18" s="6" t="str">
        <f>HYPERLINK("https://docs.wto.org/imrd/directdoc.asp?DDFDocuments/v/G/TBTN24/EGY448.DOCX", "https://docs.wto.org/imrd/directdoc.asp?DDFDocuments/v/G/TBTN24/EGY448.DOCX")</f>
        <v>https://docs.wto.org/imrd/directdoc.asp?DDFDocuments/v/G/TBTN24/EGY448.DOCX</v>
      </c>
    </row>
    <row r="19" spans="1:17" ht="64.95" customHeight="1" x14ac:dyDescent="0.3">
      <c r="A19" s="2" t="s">
        <v>774</v>
      </c>
      <c r="B19" s="6" t="str">
        <f>HYPERLINK("https://eping.wto.org/en/Search?viewData= G/TBT/N/EGY/446"," G/TBT/N/EGY/446")</f>
        <v xml:space="preserve"> G/TBT/N/EGY/446</v>
      </c>
      <c r="C19" s="6" t="s">
        <v>453</v>
      </c>
      <c r="D19" s="8" t="s">
        <v>644</v>
      </c>
      <c r="E19" s="8" t="s">
        <v>645</v>
      </c>
      <c r="F19" s="8" t="s">
        <v>483</v>
      </c>
      <c r="G19" s="6" t="s">
        <v>23</v>
      </c>
      <c r="H19" s="6" t="s">
        <v>484</v>
      </c>
      <c r="I19" s="6" t="s">
        <v>349</v>
      </c>
      <c r="J19" s="6" t="s">
        <v>23</v>
      </c>
      <c r="K19" s="6"/>
      <c r="L19" s="7">
        <v>45415</v>
      </c>
      <c r="M19" s="6" t="s">
        <v>24</v>
      </c>
      <c r="N19" s="6"/>
      <c r="O19" s="6" t="str">
        <f>HYPERLINK("https://docs.wto.org/imrd/directdoc.asp?DDFDocuments/t/G/TBTN24/EGY446.DOCX", "https://docs.wto.org/imrd/directdoc.asp?DDFDocuments/t/G/TBTN24/EGY446.DOCX")</f>
        <v>https://docs.wto.org/imrd/directdoc.asp?DDFDocuments/t/G/TBTN24/EGY446.DOCX</v>
      </c>
      <c r="P19" s="6" t="str">
        <f>HYPERLINK("https://docs.wto.org/imrd/directdoc.asp?DDFDocuments/u/G/TBTN24/EGY446.DOCX", "https://docs.wto.org/imrd/directdoc.asp?DDFDocuments/u/G/TBTN24/EGY446.DOCX")</f>
        <v>https://docs.wto.org/imrd/directdoc.asp?DDFDocuments/u/G/TBTN24/EGY446.DOCX</v>
      </c>
      <c r="Q19" s="6" t="str">
        <f>HYPERLINK("https://docs.wto.org/imrd/directdoc.asp?DDFDocuments/v/G/TBTN24/EGY446.DOCX", "https://docs.wto.org/imrd/directdoc.asp?DDFDocuments/v/G/TBTN24/EGY446.DOCX")</f>
        <v>https://docs.wto.org/imrd/directdoc.asp?DDFDocuments/v/G/TBTN24/EGY446.DOCX</v>
      </c>
    </row>
    <row r="20" spans="1:17" ht="64.95" customHeight="1" x14ac:dyDescent="0.3">
      <c r="A20" s="2" t="s">
        <v>774</v>
      </c>
      <c r="B20" s="6" t="str">
        <f>HYPERLINK("https://eping.wto.org/en/Search?viewData= G/TBT/N/EGY/444"," G/TBT/N/EGY/444")</f>
        <v xml:space="preserve"> G/TBT/N/EGY/444</v>
      </c>
      <c r="C20" s="6" t="s">
        <v>453</v>
      </c>
      <c r="D20" s="8" t="s">
        <v>646</v>
      </c>
      <c r="E20" s="8" t="s">
        <v>647</v>
      </c>
      <c r="F20" s="8" t="s">
        <v>483</v>
      </c>
      <c r="G20" s="6" t="s">
        <v>23</v>
      </c>
      <c r="H20" s="6" t="s">
        <v>484</v>
      </c>
      <c r="I20" s="6" t="s">
        <v>349</v>
      </c>
      <c r="J20" s="6" t="s">
        <v>23</v>
      </c>
      <c r="K20" s="6"/>
      <c r="L20" s="7">
        <v>45415</v>
      </c>
      <c r="M20" s="6" t="s">
        <v>24</v>
      </c>
      <c r="N20" s="6"/>
      <c r="O20" s="6" t="str">
        <f>HYPERLINK("https://docs.wto.org/imrd/directdoc.asp?DDFDocuments/t/G/TBTN24/EGY444.DOCX", "https://docs.wto.org/imrd/directdoc.asp?DDFDocuments/t/G/TBTN24/EGY444.DOCX")</f>
        <v>https://docs.wto.org/imrd/directdoc.asp?DDFDocuments/t/G/TBTN24/EGY444.DOCX</v>
      </c>
      <c r="P20" s="6" t="str">
        <f>HYPERLINK("https://docs.wto.org/imrd/directdoc.asp?DDFDocuments/u/G/TBTN24/EGY444.DOCX", "https://docs.wto.org/imrd/directdoc.asp?DDFDocuments/u/G/TBTN24/EGY444.DOCX")</f>
        <v>https://docs.wto.org/imrd/directdoc.asp?DDFDocuments/u/G/TBTN24/EGY444.DOCX</v>
      </c>
      <c r="Q20" s="6" t="str">
        <f>HYPERLINK("https://docs.wto.org/imrd/directdoc.asp?DDFDocuments/v/G/TBTN24/EGY444.DOCX", "https://docs.wto.org/imrd/directdoc.asp?DDFDocuments/v/G/TBTN24/EGY444.DOCX")</f>
        <v>https://docs.wto.org/imrd/directdoc.asp?DDFDocuments/v/G/TBTN24/EGY444.DOCX</v>
      </c>
    </row>
    <row r="21" spans="1:17" ht="64.95" customHeight="1" x14ac:dyDescent="0.3">
      <c r="A21" s="2" t="s">
        <v>774</v>
      </c>
      <c r="B21" s="6" t="str">
        <f>HYPERLINK("https://eping.wto.org/en/Search?viewData= G/TBT/N/EGY/442"," G/TBT/N/EGY/442")</f>
        <v xml:space="preserve"> G/TBT/N/EGY/442</v>
      </c>
      <c r="C21" s="6" t="s">
        <v>453</v>
      </c>
      <c r="D21" s="8" t="s">
        <v>664</v>
      </c>
      <c r="E21" s="8" t="s">
        <v>665</v>
      </c>
      <c r="F21" s="8" t="s">
        <v>483</v>
      </c>
      <c r="G21" s="6" t="s">
        <v>23</v>
      </c>
      <c r="H21" s="6" t="s">
        <v>484</v>
      </c>
      <c r="I21" s="6" t="s">
        <v>613</v>
      </c>
      <c r="J21" s="6" t="s">
        <v>23</v>
      </c>
      <c r="K21" s="6"/>
      <c r="L21" s="7">
        <v>45415</v>
      </c>
      <c r="M21" s="6" t="s">
        <v>24</v>
      </c>
      <c r="N21" s="6"/>
      <c r="O21" s="6" t="str">
        <f>HYPERLINK("https://docs.wto.org/imrd/directdoc.asp?DDFDocuments/t/G/TBTN24/EGY442.DOCX", "https://docs.wto.org/imrd/directdoc.asp?DDFDocuments/t/G/TBTN24/EGY442.DOCX")</f>
        <v>https://docs.wto.org/imrd/directdoc.asp?DDFDocuments/t/G/TBTN24/EGY442.DOCX</v>
      </c>
      <c r="P21" s="6" t="str">
        <f>HYPERLINK("https://docs.wto.org/imrd/directdoc.asp?DDFDocuments/u/G/TBTN24/EGY442.DOCX", "https://docs.wto.org/imrd/directdoc.asp?DDFDocuments/u/G/TBTN24/EGY442.DOCX")</f>
        <v>https://docs.wto.org/imrd/directdoc.asp?DDFDocuments/u/G/TBTN24/EGY442.DOCX</v>
      </c>
      <c r="Q21" s="6" t="str">
        <f>HYPERLINK("https://docs.wto.org/imrd/directdoc.asp?DDFDocuments/v/G/TBTN24/EGY442.DOCX", "https://docs.wto.org/imrd/directdoc.asp?DDFDocuments/v/G/TBTN24/EGY442.DOCX")</f>
        <v>https://docs.wto.org/imrd/directdoc.asp?DDFDocuments/v/G/TBTN24/EGY442.DOCX</v>
      </c>
    </row>
    <row r="22" spans="1:17" ht="64.95" customHeight="1" x14ac:dyDescent="0.3">
      <c r="A22" s="2" t="s">
        <v>774</v>
      </c>
      <c r="B22" s="6" t="str">
        <f>HYPERLINK("https://eping.wto.org/en/Search?viewData= G/TBT/N/EGY/443"," G/TBT/N/EGY/443")</f>
        <v xml:space="preserve"> G/TBT/N/EGY/443</v>
      </c>
      <c r="C22" s="6" t="s">
        <v>453</v>
      </c>
      <c r="D22" s="8" t="s">
        <v>666</v>
      </c>
      <c r="E22" s="8" t="s">
        <v>667</v>
      </c>
      <c r="F22" s="8" t="s">
        <v>483</v>
      </c>
      <c r="G22" s="6" t="s">
        <v>23</v>
      </c>
      <c r="H22" s="6" t="s">
        <v>484</v>
      </c>
      <c r="I22" s="6" t="s">
        <v>349</v>
      </c>
      <c r="J22" s="6" t="s">
        <v>23</v>
      </c>
      <c r="K22" s="6"/>
      <c r="L22" s="7">
        <v>45415</v>
      </c>
      <c r="M22" s="6" t="s">
        <v>24</v>
      </c>
      <c r="N22" s="6"/>
      <c r="O22" s="6" t="str">
        <f>HYPERLINK("https://docs.wto.org/imrd/directdoc.asp?DDFDocuments/t/G/TBTN24/EGY443.DOCX", "https://docs.wto.org/imrd/directdoc.asp?DDFDocuments/t/G/TBTN24/EGY443.DOCX")</f>
        <v>https://docs.wto.org/imrd/directdoc.asp?DDFDocuments/t/G/TBTN24/EGY443.DOCX</v>
      </c>
      <c r="P22" s="6" t="str">
        <f>HYPERLINK("https://docs.wto.org/imrd/directdoc.asp?DDFDocuments/u/G/TBTN24/EGY443.DOCX", "https://docs.wto.org/imrd/directdoc.asp?DDFDocuments/u/G/TBTN24/EGY443.DOCX")</f>
        <v>https://docs.wto.org/imrd/directdoc.asp?DDFDocuments/u/G/TBTN24/EGY443.DOCX</v>
      </c>
      <c r="Q22" s="6" t="str">
        <f>HYPERLINK("https://docs.wto.org/imrd/directdoc.asp?DDFDocuments/v/G/TBTN24/EGY443.DOCX", "https://docs.wto.org/imrd/directdoc.asp?DDFDocuments/v/G/TBTN24/EGY443.DOCX")</f>
        <v>https://docs.wto.org/imrd/directdoc.asp?DDFDocuments/v/G/TBTN24/EGY443.DOCX</v>
      </c>
    </row>
    <row r="23" spans="1:17" ht="64.95" customHeight="1" x14ac:dyDescent="0.3">
      <c r="A23" s="2" t="s">
        <v>774</v>
      </c>
      <c r="B23" s="6" t="str">
        <f>HYPERLINK("https://eping.wto.org/en/Search?viewData= G/TBT/N/EGY/441"," G/TBT/N/EGY/441")</f>
        <v xml:space="preserve"> G/TBT/N/EGY/441</v>
      </c>
      <c r="C23" s="6" t="s">
        <v>453</v>
      </c>
      <c r="D23" s="8" t="s">
        <v>668</v>
      </c>
      <c r="E23" s="8" t="s">
        <v>669</v>
      </c>
      <c r="F23" s="8" t="s">
        <v>483</v>
      </c>
      <c r="G23" s="6" t="s">
        <v>23</v>
      </c>
      <c r="H23" s="6" t="s">
        <v>484</v>
      </c>
      <c r="I23" s="6" t="s">
        <v>349</v>
      </c>
      <c r="J23" s="6" t="s">
        <v>23</v>
      </c>
      <c r="K23" s="6"/>
      <c r="L23" s="7">
        <v>45415</v>
      </c>
      <c r="M23" s="6" t="s">
        <v>24</v>
      </c>
      <c r="N23" s="6"/>
      <c r="O23" s="6" t="str">
        <f>HYPERLINK("https://docs.wto.org/imrd/directdoc.asp?DDFDocuments/t/G/TBTN24/EGY441.DOCX", "https://docs.wto.org/imrd/directdoc.asp?DDFDocuments/t/G/TBTN24/EGY441.DOCX")</f>
        <v>https://docs.wto.org/imrd/directdoc.asp?DDFDocuments/t/G/TBTN24/EGY441.DOCX</v>
      </c>
      <c r="P23" s="6" t="str">
        <f>HYPERLINK("https://docs.wto.org/imrd/directdoc.asp?DDFDocuments/u/G/TBTN24/EGY441.DOCX", "https://docs.wto.org/imrd/directdoc.asp?DDFDocuments/u/G/TBTN24/EGY441.DOCX")</f>
        <v>https://docs.wto.org/imrd/directdoc.asp?DDFDocuments/u/G/TBTN24/EGY441.DOCX</v>
      </c>
      <c r="Q23" s="6" t="str">
        <f>HYPERLINK("https://docs.wto.org/imrd/directdoc.asp?DDFDocuments/v/G/TBTN24/EGY441.DOCX", "https://docs.wto.org/imrd/directdoc.asp?DDFDocuments/v/G/TBTN24/EGY441.DOCX")</f>
        <v>https://docs.wto.org/imrd/directdoc.asp?DDFDocuments/v/G/TBTN24/EGY441.DOCX</v>
      </c>
    </row>
    <row r="24" spans="1:17" ht="64.95" customHeight="1" x14ac:dyDescent="0.3">
      <c r="A24" s="2" t="s">
        <v>774</v>
      </c>
      <c r="B24" s="6" t="str">
        <f>HYPERLINK("https://eping.wto.org/en/Search?viewData= G/TBT/N/EGY/447"," G/TBT/N/EGY/447")</f>
        <v xml:space="preserve"> G/TBT/N/EGY/447</v>
      </c>
      <c r="C24" s="6" t="s">
        <v>453</v>
      </c>
      <c r="D24" s="8" t="s">
        <v>670</v>
      </c>
      <c r="E24" s="8" t="s">
        <v>671</v>
      </c>
      <c r="F24" s="8" t="s">
        <v>483</v>
      </c>
      <c r="G24" s="6" t="s">
        <v>23</v>
      </c>
      <c r="H24" s="6" t="s">
        <v>484</v>
      </c>
      <c r="I24" s="6" t="s">
        <v>349</v>
      </c>
      <c r="J24" s="6" t="s">
        <v>23</v>
      </c>
      <c r="K24" s="6"/>
      <c r="L24" s="7">
        <v>45415</v>
      </c>
      <c r="M24" s="6" t="s">
        <v>24</v>
      </c>
      <c r="N24" s="6"/>
      <c r="O24" s="6" t="str">
        <f>HYPERLINK("https://docs.wto.org/imrd/directdoc.asp?DDFDocuments/t/G/TBTN24/EGY447.DOCX", "https://docs.wto.org/imrd/directdoc.asp?DDFDocuments/t/G/TBTN24/EGY447.DOCX")</f>
        <v>https://docs.wto.org/imrd/directdoc.asp?DDFDocuments/t/G/TBTN24/EGY447.DOCX</v>
      </c>
      <c r="P24" s="6" t="str">
        <f>HYPERLINK("https://docs.wto.org/imrd/directdoc.asp?DDFDocuments/u/G/TBTN24/EGY447.DOCX", "https://docs.wto.org/imrd/directdoc.asp?DDFDocuments/u/G/TBTN24/EGY447.DOCX")</f>
        <v>https://docs.wto.org/imrd/directdoc.asp?DDFDocuments/u/G/TBTN24/EGY447.DOCX</v>
      </c>
      <c r="Q24" s="6" t="str">
        <f>HYPERLINK("https://docs.wto.org/imrd/directdoc.asp?DDFDocuments/v/G/TBTN24/EGY447.DOCX", "https://docs.wto.org/imrd/directdoc.asp?DDFDocuments/v/G/TBTN24/EGY447.DOCX")</f>
        <v>https://docs.wto.org/imrd/directdoc.asp?DDFDocuments/v/G/TBTN24/EGY447.DOCX</v>
      </c>
    </row>
    <row r="25" spans="1:17" ht="64.95" customHeight="1" x14ac:dyDescent="0.3">
      <c r="A25" s="2" t="s">
        <v>791</v>
      </c>
      <c r="B25" s="6" t="str">
        <f>HYPERLINK("https://eping.wto.org/en/Search?viewData= G/TBT/N/EGY/439"," G/TBT/N/EGY/439")</f>
        <v xml:space="preserve"> G/TBT/N/EGY/439</v>
      </c>
      <c r="C25" s="6" t="s">
        <v>453</v>
      </c>
      <c r="D25" s="8" t="s">
        <v>605</v>
      </c>
      <c r="E25" s="8" t="s">
        <v>606</v>
      </c>
      <c r="F25" s="8" t="s">
        <v>607</v>
      </c>
      <c r="G25" s="6" t="s">
        <v>23</v>
      </c>
      <c r="H25" s="6" t="s">
        <v>608</v>
      </c>
      <c r="I25" s="6" t="s">
        <v>349</v>
      </c>
      <c r="J25" s="6" t="s">
        <v>23</v>
      </c>
      <c r="K25" s="6"/>
      <c r="L25" s="7">
        <v>45415</v>
      </c>
      <c r="M25" s="6" t="s">
        <v>24</v>
      </c>
      <c r="N25" s="6"/>
      <c r="O25" s="6" t="str">
        <f>HYPERLINK("https://docs.wto.org/imrd/directdoc.asp?DDFDocuments/t/G/TBTN24/EGY439.DOCX", "https://docs.wto.org/imrd/directdoc.asp?DDFDocuments/t/G/TBTN24/EGY439.DOCX")</f>
        <v>https://docs.wto.org/imrd/directdoc.asp?DDFDocuments/t/G/TBTN24/EGY439.DOCX</v>
      </c>
      <c r="P25" s="6" t="str">
        <f>HYPERLINK("https://docs.wto.org/imrd/directdoc.asp?DDFDocuments/u/G/TBTN24/EGY439.DOCX", "https://docs.wto.org/imrd/directdoc.asp?DDFDocuments/u/G/TBTN24/EGY439.DOCX")</f>
        <v>https://docs.wto.org/imrd/directdoc.asp?DDFDocuments/u/G/TBTN24/EGY439.DOCX</v>
      </c>
      <c r="Q25" s="6" t="str">
        <f>HYPERLINK("https://docs.wto.org/imrd/directdoc.asp?DDFDocuments/v/G/TBTN24/EGY439.DOCX", "https://docs.wto.org/imrd/directdoc.asp?DDFDocuments/v/G/TBTN24/EGY439.DOCX")</f>
        <v>https://docs.wto.org/imrd/directdoc.asp?DDFDocuments/v/G/TBTN24/EGY439.DOCX</v>
      </c>
    </row>
    <row r="26" spans="1:17" ht="64.95" customHeight="1" x14ac:dyDescent="0.3">
      <c r="A26" s="2" t="s">
        <v>791</v>
      </c>
      <c r="B26" s="6" t="str">
        <f>HYPERLINK("https://eping.wto.org/en/Search?viewData= G/TBT/N/EGY/440"," G/TBT/N/EGY/440")</f>
        <v xml:space="preserve"> G/TBT/N/EGY/440</v>
      </c>
      <c r="C26" s="6" t="s">
        <v>453</v>
      </c>
      <c r="D26" s="8" t="s">
        <v>648</v>
      </c>
      <c r="E26" s="8" t="s">
        <v>649</v>
      </c>
      <c r="F26" s="8" t="s">
        <v>607</v>
      </c>
      <c r="G26" s="6" t="s">
        <v>23</v>
      </c>
      <c r="H26" s="6" t="s">
        <v>608</v>
      </c>
      <c r="I26" s="6" t="s">
        <v>349</v>
      </c>
      <c r="J26" s="6" t="s">
        <v>23</v>
      </c>
      <c r="K26" s="6"/>
      <c r="L26" s="7">
        <v>45415</v>
      </c>
      <c r="M26" s="6" t="s">
        <v>24</v>
      </c>
      <c r="N26" s="6"/>
      <c r="O26" s="6" t="str">
        <f>HYPERLINK("https://docs.wto.org/imrd/directdoc.asp?DDFDocuments/t/G/TBTN24/EGY440.DOCX", "https://docs.wto.org/imrd/directdoc.asp?DDFDocuments/t/G/TBTN24/EGY440.DOCX")</f>
        <v>https://docs.wto.org/imrd/directdoc.asp?DDFDocuments/t/G/TBTN24/EGY440.DOCX</v>
      </c>
      <c r="P26" s="6" t="str">
        <f>HYPERLINK("https://docs.wto.org/imrd/directdoc.asp?DDFDocuments/u/G/TBTN24/EGY440.DOCX", "https://docs.wto.org/imrd/directdoc.asp?DDFDocuments/u/G/TBTN24/EGY440.DOCX")</f>
        <v>https://docs.wto.org/imrd/directdoc.asp?DDFDocuments/u/G/TBTN24/EGY440.DOCX</v>
      </c>
      <c r="Q26" s="6" t="str">
        <f>HYPERLINK("https://docs.wto.org/imrd/directdoc.asp?DDFDocuments/v/G/TBTN24/EGY440.DOCX", "https://docs.wto.org/imrd/directdoc.asp?DDFDocuments/v/G/TBTN24/EGY440.DOCX")</f>
        <v>https://docs.wto.org/imrd/directdoc.asp?DDFDocuments/v/G/TBTN24/EGY440.DOCX</v>
      </c>
    </row>
    <row r="27" spans="1:17" ht="64.95" customHeight="1" x14ac:dyDescent="0.3">
      <c r="A27" s="2" t="s">
        <v>793</v>
      </c>
      <c r="B27" s="6" t="str">
        <f>HYPERLINK("https://eping.wto.org/en/Search?viewData= G/TBT/N/SWZ/39"," G/TBT/N/SWZ/39")</f>
        <v xml:space="preserve"> G/TBT/N/SWZ/39</v>
      </c>
      <c r="C27" s="6" t="s">
        <v>585</v>
      </c>
      <c r="D27" s="8" t="s">
        <v>586</v>
      </c>
      <c r="E27" s="8" t="s">
        <v>587</v>
      </c>
      <c r="F27" s="8" t="s">
        <v>588</v>
      </c>
      <c r="G27" s="6" t="s">
        <v>589</v>
      </c>
      <c r="H27" s="6" t="s">
        <v>590</v>
      </c>
      <c r="I27" s="6" t="s">
        <v>591</v>
      </c>
      <c r="J27" s="6" t="s">
        <v>23</v>
      </c>
      <c r="K27" s="6"/>
      <c r="L27" s="7">
        <v>45395</v>
      </c>
      <c r="M27" s="6" t="s">
        <v>24</v>
      </c>
      <c r="N27" s="8" t="s">
        <v>592</v>
      </c>
      <c r="O27" s="6" t="str">
        <f>HYPERLINK("https://docs.wto.org/imrd/directdoc.asp?DDFDocuments/t/G/TBTN24/SWZ39.DOCX", "https://docs.wto.org/imrd/directdoc.asp?DDFDocuments/t/G/TBTN24/SWZ39.DOCX")</f>
        <v>https://docs.wto.org/imrd/directdoc.asp?DDFDocuments/t/G/TBTN24/SWZ39.DOCX</v>
      </c>
      <c r="P27" s="6" t="str">
        <f>HYPERLINK("https://docs.wto.org/imrd/directdoc.asp?DDFDocuments/u/G/TBTN24/SWZ39.DOCX", "https://docs.wto.org/imrd/directdoc.asp?DDFDocuments/u/G/TBTN24/SWZ39.DOCX")</f>
        <v>https://docs.wto.org/imrd/directdoc.asp?DDFDocuments/u/G/TBTN24/SWZ39.DOCX</v>
      </c>
      <c r="Q27" s="6" t="str">
        <f>HYPERLINK("https://docs.wto.org/imrd/directdoc.asp?DDFDocuments/v/G/TBTN24/SWZ39.DOCX", "https://docs.wto.org/imrd/directdoc.asp?DDFDocuments/v/G/TBTN24/SWZ39.DOCX")</f>
        <v>https://docs.wto.org/imrd/directdoc.asp?DDFDocuments/v/G/TBTN24/SWZ39.DOCX</v>
      </c>
    </row>
    <row r="28" spans="1:17" ht="64.95" customHeight="1" x14ac:dyDescent="0.3">
      <c r="A28" s="2" t="s">
        <v>793</v>
      </c>
      <c r="B28" s="6" t="str">
        <f>HYPERLINK("https://eping.wto.org/en/Search?viewData= G/TBT/N/SWZ/38"," G/TBT/N/SWZ/38")</f>
        <v xml:space="preserve"> G/TBT/N/SWZ/38</v>
      </c>
      <c r="C28" s="6" t="s">
        <v>585</v>
      </c>
      <c r="D28" s="8" t="s">
        <v>593</v>
      </c>
      <c r="E28" s="8" t="s">
        <v>594</v>
      </c>
      <c r="F28" s="8" t="s">
        <v>595</v>
      </c>
      <c r="G28" s="6" t="s">
        <v>589</v>
      </c>
      <c r="H28" s="6" t="s">
        <v>596</v>
      </c>
      <c r="I28" s="6" t="s">
        <v>597</v>
      </c>
      <c r="J28" s="6" t="s">
        <v>23</v>
      </c>
      <c r="K28" s="6"/>
      <c r="L28" s="7">
        <v>45395</v>
      </c>
      <c r="M28" s="6" t="s">
        <v>24</v>
      </c>
      <c r="N28" s="8" t="s">
        <v>598</v>
      </c>
      <c r="O28" s="6" t="str">
        <f>HYPERLINK("https://docs.wto.org/imrd/directdoc.asp?DDFDocuments/t/G/TBTN24/SWZ38.DOCX", "https://docs.wto.org/imrd/directdoc.asp?DDFDocuments/t/G/TBTN24/SWZ38.DOCX")</f>
        <v>https://docs.wto.org/imrd/directdoc.asp?DDFDocuments/t/G/TBTN24/SWZ38.DOCX</v>
      </c>
      <c r="P28" s="6" t="str">
        <f>HYPERLINK("https://docs.wto.org/imrd/directdoc.asp?DDFDocuments/u/G/TBTN24/SWZ38.DOCX", "https://docs.wto.org/imrd/directdoc.asp?DDFDocuments/u/G/TBTN24/SWZ38.DOCX")</f>
        <v>https://docs.wto.org/imrd/directdoc.asp?DDFDocuments/u/G/TBTN24/SWZ38.DOCX</v>
      </c>
      <c r="Q28" s="6" t="str">
        <f>HYPERLINK("https://docs.wto.org/imrd/directdoc.asp?DDFDocuments/v/G/TBTN24/SWZ38.DOCX", "https://docs.wto.org/imrd/directdoc.asp?DDFDocuments/v/G/TBTN24/SWZ38.DOCX")</f>
        <v>https://docs.wto.org/imrd/directdoc.asp?DDFDocuments/v/G/TBTN24/SWZ38.DOCX</v>
      </c>
    </row>
    <row r="29" spans="1:17" ht="64.95" customHeight="1" x14ac:dyDescent="0.3">
      <c r="A29" s="2" t="s">
        <v>792</v>
      </c>
      <c r="B29" s="6" t="str">
        <f>HYPERLINK("https://eping.wto.org/en/Search?viewData= G/TBT/N/USA/2101"," G/TBT/N/USA/2101")</f>
        <v xml:space="preserve"> G/TBT/N/USA/2101</v>
      </c>
      <c r="C29" s="6" t="s">
        <v>84</v>
      </c>
      <c r="D29" s="8" t="s">
        <v>543</v>
      </c>
      <c r="E29" s="8" t="s">
        <v>544</v>
      </c>
      <c r="F29" s="8" t="s">
        <v>545</v>
      </c>
      <c r="G29" s="6" t="s">
        <v>546</v>
      </c>
      <c r="H29" s="6" t="s">
        <v>547</v>
      </c>
      <c r="I29" s="6" t="s">
        <v>548</v>
      </c>
      <c r="J29" s="6" t="s">
        <v>23</v>
      </c>
      <c r="K29" s="6"/>
      <c r="L29" s="7">
        <v>45404</v>
      </c>
      <c r="M29" s="6" t="s">
        <v>24</v>
      </c>
      <c r="N29" s="8" t="s">
        <v>549</v>
      </c>
      <c r="O29" s="6" t="str">
        <f>HYPERLINK("https://docs.wto.org/imrd/directdoc.asp?DDFDocuments/t/G/TBTN24/USA2101.DOCX", "https://docs.wto.org/imrd/directdoc.asp?DDFDocuments/t/G/TBTN24/USA2101.DOCX")</f>
        <v>https://docs.wto.org/imrd/directdoc.asp?DDFDocuments/t/G/TBTN24/USA2101.DOCX</v>
      </c>
      <c r="P29" s="6" t="str">
        <f>HYPERLINK("https://docs.wto.org/imrd/directdoc.asp?DDFDocuments/u/G/TBTN24/USA2101.DOCX", "https://docs.wto.org/imrd/directdoc.asp?DDFDocuments/u/G/TBTN24/USA2101.DOCX")</f>
        <v>https://docs.wto.org/imrd/directdoc.asp?DDFDocuments/u/G/TBTN24/USA2101.DOCX</v>
      </c>
      <c r="Q29" s="6" t="str">
        <f>HYPERLINK("https://docs.wto.org/imrd/directdoc.asp?DDFDocuments/v/G/TBTN24/USA2101.DOCX", "https://docs.wto.org/imrd/directdoc.asp?DDFDocuments/v/G/TBTN24/USA2101.DOCX")</f>
        <v>https://docs.wto.org/imrd/directdoc.asp?DDFDocuments/v/G/TBTN24/USA2101.DOCX</v>
      </c>
    </row>
    <row r="30" spans="1:17" ht="64.95" customHeight="1" x14ac:dyDescent="0.3">
      <c r="A30" s="2" t="s">
        <v>724</v>
      </c>
      <c r="B30"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30" s="6" t="s">
        <v>243</v>
      </c>
      <c r="D30" s="8" t="s">
        <v>176</v>
      </c>
      <c r="E30" s="8" t="s">
        <v>177</v>
      </c>
      <c r="F30" s="8" t="s">
        <v>178</v>
      </c>
      <c r="G30" s="6" t="s">
        <v>23</v>
      </c>
      <c r="H30" s="6" t="s">
        <v>179</v>
      </c>
      <c r="I30" s="6" t="s">
        <v>180</v>
      </c>
      <c r="J30" s="6" t="s">
        <v>61</v>
      </c>
      <c r="K30" s="6"/>
      <c r="L30" s="7">
        <v>45436</v>
      </c>
      <c r="M30" s="6" t="s">
        <v>24</v>
      </c>
      <c r="N30" s="8" t="s">
        <v>181</v>
      </c>
      <c r="O30" s="6" t="str">
        <f>HYPERLINK("https://docs.wto.org/imrd/directdoc.asp?DDFDocuments/t/G/TBTN24/ARE605.DOCX", "https://docs.wto.org/imrd/directdoc.asp?DDFDocuments/t/G/TBTN24/ARE605.DOCX")</f>
        <v>https://docs.wto.org/imrd/directdoc.asp?DDFDocuments/t/G/TBTN24/ARE605.DOCX</v>
      </c>
      <c r="P30" s="6" t="str">
        <f>HYPERLINK("https://docs.wto.org/imrd/directdoc.asp?DDFDocuments/u/G/TBTN24/ARE605.DOCX", "https://docs.wto.org/imrd/directdoc.asp?DDFDocuments/u/G/TBTN24/ARE605.DOCX")</f>
        <v>https://docs.wto.org/imrd/directdoc.asp?DDFDocuments/u/G/TBTN24/ARE605.DOCX</v>
      </c>
      <c r="Q30" s="6" t="str">
        <f>HYPERLINK("https://docs.wto.org/imrd/directdoc.asp?DDFDocuments/v/G/TBTN24/ARE605.DOCX", "https://docs.wto.org/imrd/directdoc.asp?DDFDocuments/v/G/TBTN24/ARE605.DOCX")</f>
        <v>https://docs.wto.org/imrd/directdoc.asp?DDFDocuments/v/G/TBTN24/ARE605.DOCX</v>
      </c>
    </row>
    <row r="31" spans="1:17" ht="64.95" customHeight="1" x14ac:dyDescent="0.3">
      <c r="A31" s="2" t="s">
        <v>724</v>
      </c>
      <c r="B31"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31" s="6" t="s">
        <v>168</v>
      </c>
      <c r="D31" s="8" t="s">
        <v>176</v>
      </c>
      <c r="E31" s="8" t="s">
        <v>177</v>
      </c>
      <c r="F31" s="8" t="s">
        <v>178</v>
      </c>
      <c r="G31" s="6" t="s">
        <v>23</v>
      </c>
      <c r="H31" s="6" t="s">
        <v>179</v>
      </c>
      <c r="I31" s="6" t="s">
        <v>180</v>
      </c>
      <c r="J31" s="6" t="s">
        <v>61</v>
      </c>
      <c r="K31" s="6"/>
      <c r="L31" s="7">
        <v>45436</v>
      </c>
      <c r="M31" s="6" t="s">
        <v>24</v>
      </c>
      <c r="N31" s="8" t="s">
        <v>181</v>
      </c>
      <c r="O31" s="6" t="str">
        <f>HYPERLINK("https://docs.wto.org/imrd/directdoc.asp?DDFDocuments/t/G/TBTN24/ARE605.DOCX", "https://docs.wto.org/imrd/directdoc.asp?DDFDocuments/t/G/TBTN24/ARE605.DOCX")</f>
        <v>https://docs.wto.org/imrd/directdoc.asp?DDFDocuments/t/G/TBTN24/ARE605.DOCX</v>
      </c>
      <c r="P31" s="6" t="str">
        <f>HYPERLINK("https://docs.wto.org/imrd/directdoc.asp?DDFDocuments/u/G/TBTN24/ARE605.DOCX", "https://docs.wto.org/imrd/directdoc.asp?DDFDocuments/u/G/TBTN24/ARE605.DOCX")</f>
        <v>https://docs.wto.org/imrd/directdoc.asp?DDFDocuments/u/G/TBTN24/ARE605.DOCX</v>
      </c>
      <c r="Q31" s="6" t="str">
        <f>HYPERLINK("https://docs.wto.org/imrd/directdoc.asp?DDFDocuments/v/G/TBTN24/ARE605.DOCX", "https://docs.wto.org/imrd/directdoc.asp?DDFDocuments/v/G/TBTN24/ARE605.DOCX")</f>
        <v>https://docs.wto.org/imrd/directdoc.asp?DDFDocuments/v/G/TBTN24/ARE605.DOCX</v>
      </c>
    </row>
    <row r="32" spans="1:17" ht="64.95" customHeight="1" x14ac:dyDescent="0.3">
      <c r="A32" s="2" t="s">
        <v>724</v>
      </c>
      <c r="B32"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32" s="6" t="s">
        <v>190</v>
      </c>
      <c r="D32" s="8" t="s">
        <v>176</v>
      </c>
      <c r="E32" s="8" t="s">
        <v>177</v>
      </c>
      <c r="F32" s="8" t="s">
        <v>178</v>
      </c>
      <c r="G32" s="6" t="s">
        <v>23</v>
      </c>
      <c r="H32" s="6" t="s">
        <v>179</v>
      </c>
      <c r="I32" s="6" t="s">
        <v>180</v>
      </c>
      <c r="J32" s="6" t="s">
        <v>61</v>
      </c>
      <c r="K32" s="6"/>
      <c r="L32" s="7">
        <v>45436</v>
      </c>
      <c r="M32" s="6" t="s">
        <v>24</v>
      </c>
      <c r="N32" s="8" t="s">
        <v>181</v>
      </c>
      <c r="O32" s="6" t="str">
        <f>HYPERLINK("https://docs.wto.org/imrd/directdoc.asp?DDFDocuments/t/G/TBTN24/ARE605.DOCX", "https://docs.wto.org/imrd/directdoc.asp?DDFDocuments/t/G/TBTN24/ARE605.DOCX")</f>
        <v>https://docs.wto.org/imrd/directdoc.asp?DDFDocuments/t/G/TBTN24/ARE605.DOCX</v>
      </c>
      <c r="P32" s="6" t="str">
        <f>HYPERLINK("https://docs.wto.org/imrd/directdoc.asp?DDFDocuments/u/G/TBTN24/ARE605.DOCX", "https://docs.wto.org/imrd/directdoc.asp?DDFDocuments/u/G/TBTN24/ARE605.DOCX")</f>
        <v>https://docs.wto.org/imrd/directdoc.asp?DDFDocuments/u/G/TBTN24/ARE605.DOCX</v>
      </c>
      <c r="Q32" s="6" t="str">
        <f>HYPERLINK("https://docs.wto.org/imrd/directdoc.asp?DDFDocuments/v/G/TBTN24/ARE605.DOCX", "https://docs.wto.org/imrd/directdoc.asp?DDFDocuments/v/G/TBTN24/ARE605.DOCX")</f>
        <v>https://docs.wto.org/imrd/directdoc.asp?DDFDocuments/v/G/TBTN24/ARE605.DOCX</v>
      </c>
    </row>
    <row r="33" spans="1:17" ht="64.95" customHeight="1" x14ac:dyDescent="0.3">
      <c r="A33" s="2" t="s">
        <v>788</v>
      </c>
      <c r="B33" s="6" t="str">
        <f>HYPERLINK("https://eping.wto.org/en/Search?viewData= G/TBT/N/SAU/1328"," G/TBT/N/SAU/1328")</f>
        <v xml:space="preserve"> G/TBT/N/SAU/1328</v>
      </c>
      <c r="C33" s="6" t="s">
        <v>243</v>
      </c>
      <c r="D33" s="8" t="s">
        <v>569</v>
      </c>
      <c r="E33" s="8" t="s">
        <v>570</v>
      </c>
      <c r="F33" s="8" t="s">
        <v>571</v>
      </c>
      <c r="G33" s="6" t="s">
        <v>23</v>
      </c>
      <c r="H33" s="6" t="s">
        <v>572</v>
      </c>
      <c r="I33" s="6" t="s">
        <v>573</v>
      </c>
      <c r="J33" s="6" t="s">
        <v>322</v>
      </c>
      <c r="K33" s="6"/>
      <c r="L33" s="7">
        <v>45417</v>
      </c>
      <c r="M33" s="6" t="s">
        <v>24</v>
      </c>
      <c r="N33" s="8" t="s">
        <v>574</v>
      </c>
      <c r="O33" s="6" t="str">
        <f>HYPERLINK("https://docs.wto.org/imrd/directdoc.asp?DDFDocuments/t/G/TBTN24/SAU1328.DOCX", "https://docs.wto.org/imrd/directdoc.asp?DDFDocuments/t/G/TBTN24/SAU1328.DOCX")</f>
        <v>https://docs.wto.org/imrd/directdoc.asp?DDFDocuments/t/G/TBTN24/SAU1328.DOCX</v>
      </c>
      <c r="P33" s="6" t="str">
        <f>HYPERLINK("https://docs.wto.org/imrd/directdoc.asp?DDFDocuments/u/G/TBTN24/SAU1328.DOCX", "https://docs.wto.org/imrd/directdoc.asp?DDFDocuments/u/G/TBTN24/SAU1328.DOCX")</f>
        <v>https://docs.wto.org/imrd/directdoc.asp?DDFDocuments/u/G/TBTN24/SAU1328.DOCX</v>
      </c>
      <c r="Q33" s="6" t="str">
        <f>HYPERLINK("https://docs.wto.org/imrd/directdoc.asp?DDFDocuments/v/G/TBTN24/SAU1328.DOCX", "https://docs.wto.org/imrd/directdoc.asp?DDFDocuments/v/G/TBTN24/SAU1328.DOCX")</f>
        <v>https://docs.wto.org/imrd/directdoc.asp?DDFDocuments/v/G/TBTN24/SAU1328.DOCX</v>
      </c>
    </row>
    <row r="34" spans="1:17" ht="64.95" customHeight="1" x14ac:dyDescent="0.3">
      <c r="A34" s="2" t="s">
        <v>733</v>
      </c>
      <c r="B34" s="6" t="str">
        <f>HYPERLINK("https://eping.wto.org/en/Search?viewData= G/TBT/N/ISR/1331"," G/TBT/N/ISR/1331")</f>
        <v xml:space="preserve"> G/TBT/N/ISR/1331</v>
      </c>
      <c r="C34" s="6" t="s">
        <v>104</v>
      </c>
      <c r="D34" s="8" t="s">
        <v>226</v>
      </c>
      <c r="E34" s="8" t="s">
        <v>227</v>
      </c>
      <c r="F34" s="8" t="s">
        <v>228</v>
      </c>
      <c r="G34" s="6" t="s">
        <v>229</v>
      </c>
      <c r="H34" s="6" t="s">
        <v>230</v>
      </c>
      <c r="I34" s="6" t="s">
        <v>231</v>
      </c>
      <c r="J34" s="6" t="s">
        <v>23</v>
      </c>
      <c r="K34" s="6"/>
      <c r="L34" s="7">
        <v>45382</v>
      </c>
      <c r="M34" s="6" t="s">
        <v>24</v>
      </c>
      <c r="N34" s="8" t="s">
        <v>232</v>
      </c>
      <c r="O34" s="6" t="str">
        <f>HYPERLINK("https://docs.wto.org/imrd/directdoc.asp?DDFDocuments/t/G/TBTN24/ISR1331.DOCX", "https://docs.wto.org/imrd/directdoc.asp?DDFDocuments/t/G/TBTN24/ISR1331.DOCX")</f>
        <v>https://docs.wto.org/imrd/directdoc.asp?DDFDocuments/t/G/TBTN24/ISR1331.DOCX</v>
      </c>
      <c r="P34" s="6" t="str">
        <f>HYPERLINK("https://docs.wto.org/imrd/directdoc.asp?DDFDocuments/u/G/TBTN24/ISR1331.DOCX", "https://docs.wto.org/imrd/directdoc.asp?DDFDocuments/u/G/TBTN24/ISR1331.DOCX")</f>
        <v>https://docs.wto.org/imrd/directdoc.asp?DDFDocuments/u/G/TBTN24/ISR1331.DOCX</v>
      </c>
      <c r="Q34" s="6" t="str">
        <f>HYPERLINK("https://docs.wto.org/imrd/directdoc.asp?DDFDocuments/v/G/TBTN24/ISR1331.DOCX", "https://docs.wto.org/imrd/directdoc.asp?DDFDocuments/v/G/TBTN24/ISR1331.DOCX")</f>
        <v>https://docs.wto.org/imrd/directdoc.asp?DDFDocuments/v/G/TBTN24/ISR1331.DOCX</v>
      </c>
    </row>
    <row r="35" spans="1:17" ht="64.95" customHeight="1" x14ac:dyDescent="0.3">
      <c r="A35" s="2" t="s">
        <v>748</v>
      </c>
      <c r="B35" s="6" t="str">
        <f>HYPERLINK("https://eping.wto.org/en/Search?viewData= G/TBT/N/USA/2106"," G/TBT/N/USA/2106")</f>
        <v xml:space="preserve"> G/TBT/N/USA/2106</v>
      </c>
      <c r="C35" s="6" t="s">
        <v>84</v>
      </c>
      <c r="D35" s="8" t="s">
        <v>391</v>
      </c>
      <c r="E35" s="8" t="s">
        <v>392</v>
      </c>
      <c r="F35" s="8" t="s">
        <v>393</v>
      </c>
      <c r="G35" s="6" t="s">
        <v>23</v>
      </c>
      <c r="H35" s="6" t="s">
        <v>394</v>
      </c>
      <c r="I35" s="6" t="s">
        <v>395</v>
      </c>
      <c r="J35" s="6" t="s">
        <v>23</v>
      </c>
      <c r="K35" s="6"/>
      <c r="L35" s="7">
        <v>45426</v>
      </c>
      <c r="M35" s="6" t="s">
        <v>24</v>
      </c>
      <c r="N35" s="8" t="s">
        <v>396</v>
      </c>
      <c r="O35" s="6" t="str">
        <f>HYPERLINK("https://docs.wto.org/imrd/directdoc.asp?DDFDocuments/t/G/TBTN24/USA2106.DOCX", "https://docs.wto.org/imrd/directdoc.asp?DDFDocuments/t/G/TBTN24/USA2106.DOCX")</f>
        <v>https://docs.wto.org/imrd/directdoc.asp?DDFDocuments/t/G/TBTN24/USA2106.DOCX</v>
      </c>
      <c r="P35" s="6" t="str">
        <f>HYPERLINK("https://docs.wto.org/imrd/directdoc.asp?DDFDocuments/u/G/TBTN24/USA2106.DOCX", "https://docs.wto.org/imrd/directdoc.asp?DDFDocuments/u/G/TBTN24/USA2106.DOCX")</f>
        <v>https://docs.wto.org/imrd/directdoc.asp?DDFDocuments/u/G/TBTN24/USA2106.DOCX</v>
      </c>
      <c r="Q35" s="6" t="str">
        <f>HYPERLINK("https://docs.wto.org/imrd/directdoc.asp?DDFDocuments/v/G/TBTN24/USA2106.DOCX", "https://docs.wto.org/imrd/directdoc.asp?DDFDocuments/v/G/TBTN24/USA2106.DOCX")</f>
        <v>https://docs.wto.org/imrd/directdoc.asp?DDFDocuments/v/G/TBTN24/USA2106.DOCX</v>
      </c>
    </row>
    <row r="36" spans="1:17" ht="64.95" customHeight="1" x14ac:dyDescent="0.3">
      <c r="A36" s="2" t="s">
        <v>800</v>
      </c>
      <c r="B36" s="6" t="str">
        <f>HYPERLINK("https://eping.wto.org/en/Search?viewData= G/TBT/N/BRA/1526"," G/TBT/N/BRA/1526")</f>
        <v xml:space="preserve"> G/TBT/N/BRA/1526</v>
      </c>
      <c r="C36" s="6" t="s">
        <v>50</v>
      </c>
      <c r="D36" s="8" t="s">
        <v>692</v>
      </c>
      <c r="E36" s="8" t="s">
        <v>693</v>
      </c>
      <c r="F36" s="8" t="s">
        <v>694</v>
      </c>
      <c r="G36" s="6" t="s">
        <v>253</v>
      </c>
      <c r="H36" s="6" t="s">
        <v>695</v>
      </c>
      <c r="I36" s="6" t="s">
        <v>180</v>
      </c>
      <c r="J36" s="6" t="s">
        <v>23</v>
      </c>
      <c r="K36" s="6"/>
      <c r="L36" s="7">
        <v>45417</v>
      </c>
      <c r="M36" s="6" t="s">
        <v>24</v>
      </c>
      <c r="N36" s="8" t="s">
        <v>696</v>
      </c>
      <c r="O36" s="6" t="str">
        <f>HYPERLINK("https://docs.wto.org/imrd/directdoc.asp?DDFDocuments/t/G/TBTN24/BRA1526.DOCX", "https://docs.wto.org/imrd/directdoc.asp?DDFDocuments/t/G/TBTN24/BRA1526.DOCX")</f>
        <v>https://docs.wto.org/imrd/directdoc.asp?DDFDocuments/t/G/TBTN24/BRA1526.DOCX</v>
      </c>
      <c r="P36" s="6" t="str">
        <f>HYPERLINK("https://docs.wto.org/imrd/directdoc.asp?DDFDocuments/u/G/TBTN24/BRA1526.DOCX", "https://docs.wto.org/imrd/directdoc.asp?DDFDocuments/u/G/TBTN24/BRA1526.DOCX")</f>
        <v>https://docs.wto.org/imrd/directdoc.asp?DDFDocuments/u/G/TBTN24/BRA1526.DOCX</v>
      </c>
      <c r="Q36" s="6" t="str">
        <f>HYPERLINK("https://docs.wto.org/imrd/directdoc.asp?DDFDocuments/v/G/TBTN24/BRA1526.DOCX", "https://docs.wto.org/imrd/directdoc.asp?DDFDocuments/v/G/TBTN24/BRA1526.DOCX")</f>
        <v>https://docs.wto.org/imrd/directdoc.asp?DDFDocuments/v/G/TBTN24/BRA1526.DOCX</v>
      </c>
    </row>
    <row r="37" spans="1:17" ht="64.95" customHeight="1" x14ac:dyDescent="0.3">
      <c r="A37" s="2" t="s">
        <v>754</v>
      </c>
      <c r="B37" s="6" t="str">
        <f>HYPERLINK("https://eping.wto.org/en/Search?viewData= G/TBT/N/CHN/1839"," G/TBT/N/CHN/1839")</f>
        <v xml:space="preserve"> G/TBT/N/CHN/1839</v>
      </c>
      <c r="C37" s="6" t="s">
        <v>161</v>
      </c>
      <c r="D37" s="8" t="s">
        <v>256</v>
      </c>
      <c r="E37" s="8" t="s">
        <v>257</v>
      </c>
      <c r="F37" s="8" t="s">
        <v>258</v>
      </c>
      <c r="G37" s="6" t="s">
        <v>259</v>
      </c>
      <c r="H37" s="6" t="s">
        <v>260</v>
      </c>
      <c r="I37" s="6" t="s">
        <v>261</v>
      </c>
      <c r="J37" s="6" t="s">
        <v>23</v>
      </c>
      <c r="K37" s="6"/>
      <c r="L37" s="7">
        <v>45436</v>
      </c>
      <c r="M37" s="6" t="s">
        <v>24</v>
      </c>
      <c r="N37" s="8" t="s">
        <v>262</v>
      </c>
      <c r="O37" s="6" t="str">
        <f>HYPERLINK("https://docs.wto.org/imrd/directdoc.asp?DDFDocuments/t/G/TBTN24/CHN1839.DOCX", "https://docs.wto.org/imrd/directdoc.asp?DDFDocuments/t/G/TBTN24/CHN1839.DOCX")</f>
        <v>https://docs.wto.org/imrd/directdoc.asp?DDFDocuments/t/G/TBTN24/CHN1839.DOCX</v>
      </c>
      <c r="P37" s="6" t="str">
        <f>HYPERLINK("https://docs.wto.org/imrd/directdoc.asp?DDFDocuments/u/G/TBTN24/CHN1839.DOCX", "https://docs.wto.org/imrd/directdoc.asp?DDFDocuments/u/G/TBTN24/CHN1839.DOCX")</f>
        <v>https://docs.wto.org/imrd/directdoc.asp?DDFDocuments/u/G/TBTN24/CHN1839.DOCX</v>
      </c>
      <c r="Q37" s="6" t="str">
        <f>HYPERLINK("https://docs.wto.org/imrd/directdoc.asp?DDFDocuments/v/G/TBTN24/CHN1839.DOCX", "https://docs.wto.org/imrd/directdoc.asp?DDFDocuments/v/G/TBTN24/CHN1839.DOCX")</f>
        <v>https://docs.wto.org/imrd/directdoc.asp?DDFDocuments/v/G/TBTN24/CHN1839.DOCX</v>
      </c>
    </row>
    <row r="38" spans="1:17" ht="64.95" customHeight="1" x14ac:dyDescent="0.3">
      <c r="A38" s="2" t="s">
        <v>711</v>
      </c>
      <c r="B38" s="6" t="str">
        <f>HYPERLINK("https://eping.wto.org/en/Search?viewData= G/TBT/N/ISR/1338"," G/TBT/N/ISR/1338")</f>
        <v xml:space="preserve"> G/TBT/N/ISR/1338</v>
      </c>
      <c r="C38" s="6" t="s">
        <v>104</v>
      </c>
      <c r="D38" s="8" t="s">
        <v>105</v>
      </c>
      <c r="E38" s="8" t="s">
        <v>106</v>
      </c>
      <c r="F38" s="8" t="s">
        <v>107</v>
      </c>
      <c r="G38" s="6" t="s">
        <v>108</v>
      </c>
      <c r="H38" s="6" t="s">
        <v>109</v>
      </c>
      <c r="I38" s="6" t="s">
        <v>110</v>
      </c>
      <c r="J38" s="6" t="s">
        <v>23</v>
      </c>
      <c r="K38" s="6"/>
      <c r="L38" s="7">
        <v>45437</v>
      </c>
      <c r="M38" s="6" t="s">
        <v>24</v>
      </c>
      <c r="N38" s="8" t="s">
        <v>111</v>
      </c>
      <c r="O38" s="6" t="str">
        <f>HYPERLINK("https://docs.wto.org/imrd/directdoc.asp?DDFDocuments/t/G/TBTN24/ISR1338.DOCX", "https://docs.wto.org/imrd/directdoc.asp?DDFDocuments/t/G/TBTN24/ISR1338.DOCX")</f>
        <v>https://docs.wto.org/imrd/directdoc.asp?DDFDocuments/t/G/TBTN24/ISR1338.DOCX</v>
      </c>
      <c r="P38" s="6" t="str">
        <f>HYPERLINK("https://docs.wto.org/imrd/directdoc.asp?DDFDocuments/u/G/TBTN24/ISR1338.DOCX", "https://docs.wto.org/imrd/directdoc.asp?DDFDocuments/u/G/TBTN24/ISR1338.DOCX")</f>
        <v>https://docs.wto.org/imrd/directdoc.asp?DDFDocuments/u/G/TBTN24/ISR1338.DOCX</v>
      </c>
      <c r="Q38" s="6" t="str">
        <f>HYPERLINK("https://docs.wto.org/imrd/directdoc.asp?DDFDocuments/v/G/TBTN24/ISR1338.DOCX", "https://docs.wto.org/imrd/directdoc.asp?DDFDocuments/v/G/TBTN24/ISR1338.DOCX")</f>
        <v>https://docs.wto.org/imrd/directdoc.asp?DDFDocuments/v/G/TBTN24/ISR1338.DOCX</v>
      </c>
    </row>
    <row r="39" spans="1:17" ht="64.95" customHeight="1" x14ac:dyDescent="0.3">
      <c r="A39" s="2" t="s">
        <v>711</v>
      </c>
      <c r="B39" s="6" t="str">
        <f>HYPERLINK("https://eping.wto.org/en/Search?viewData= G/TBT/N/ISR/1337"," G/TBT/N/ISR/1337")</f>
        <v xml:space="preserve"> G/TBT/N/ISR/1337</v>
      </c>
      <c r="C39" s="6" t="s">
        <v>104</v>
      </c>
      <c r="D39" s="8" t="s">
        <v>112</v>
      </c>
      <c r="E39" s="8" t="s">
        <v>113</v>
      </c>
      <c r="F39" s="8" t="s">
        <v>107</v>
      </c>
      <c r="G39" s="6" t="s">
        <v>108</v>
      </c>
      <c r="H39" s="6" t="s">
        <v>109</v>
      </c>
      <c r="I39" s="6" t="s">
        <v>110</v>
      </c>
      <c r="J39" s="6" t="s">
        <v>23</v>
      </c>
      <c r="K39" s="6"/>
      <c r="L39" s="7">
        <v>45437</v>
      </c>
      <c r="M39" s="6" t="s">
        <v>24</v>
      </c>
      <c r="N39" s="8" t="s">
        <v>114</v>
      </c>
      <c r="O39" s="6" t="str">
        <f>HYPERLINK("https://docs.wto.org/imrd/directdoc.asp?DDFDocuments/t/G/TBTN24/ISR1337.DOCX", "https://docs.wto.org/imrd/directdoc.asp?DDFDocuments/t/G/TBTN24/ISR1337.DOCX")</f>
        <v>https://docs.wto.org/imrd/directdoc.asp?DDFDocuments/t/G/TBTN24/ISR1337.DOCX</v>
      </c>
      <c r="P39" s="6" t="str">
        <f>HYPERLINK("https://docs.wto.org/imrd/directdoc.asp?DDFDocuments/u/G/TBTN24/ISR1337.DOCX", "https://docs.wto.org/imrd/directdoc.asp?DDFDocuments/u/G/TBTN24/ISR1337.DOCX")</f>
        <v>https://docs.wto.org/imrd/directdoc.asp?DDFDocuments/u/G/TBTN24/ISR1337.DOCX</v>
      </c>
      <c r="Q39" s="6" t="str">
        <f>HYPERLINK("https://docs.wto.org/imrd/directdoc.asp?DDFDocuments/v/G/TBTN24/ISR1337.DOCX", "https://docs.wto.org/imrd/directdoc.asp?DDFDocuments/v/G/TBTN24/ISR1337.DOCX")</f>
        <v>https://docs.wto.org/imrd/directdoc.asp?DDFDocuments/v/G/TBTN24/ISR1337.DOCX</v>
      </c>
    </row>
    <row r="40" spans="1:17" ht="64.95" customHeight="1" x14ac:dyDescent="0.3">
      <c r="A40" s="2" t="s">
        <v>711</v>
      </c>
      <c r="B40" s="6" t="str">
        <f>HYPERLINK("https://eping.wto.org/en/Search?viewData= G/TBT/N/ISR/1335"," G/TBT/N/ISR/1335")</f>
        <v xml:space="preserve"> G/TBT/N/ISR/1335</v>
      </c>
      <c r="C40" s="6" t="s">
        <v>104</v>
      </c>
      <c r="D40" s="8" t="s">
        <v>144</v>
      </c>
      <c r="E40" s="8" t="s">
        <v>145</v>
      </c>
      <c r="F40" s="8" t="s">
        <v>107</v>
      </c>
      <c r="G40" s="6" t="s">
        <v>108</v>
      </c>
      <c r="H40" s="6" t="s">
        <v>109</v>
      </c>
      <c r="I40" s="6" t="s">
        <v>110</v>
      </c>
      <c r="J40" s="6" t="s">
        <v>23</v>
      </c>
      <c r="K40" s="6"/>
      <c r="L40" s="7">
        <v>45437</v>
      </c>
      <c r="M40" s="6" t="s">
        <v>24</v>
      </c>
      <c r="N40" s="8" t="s">
        <v>146</v>
      </c>
      <c r="O40" s="6" t="str">
        <f>HYPERLINK("https://docs.wto.org/imrd/directdoc.asp?DDFDocuments/t/G/TBTN24/ISR1335.DOCX", "https://docs.wto.org/imrd/directdoc.asp?DDFDocuments/t/G/TBTN24/ISR1335.DOCX")</f>
        <v>https://docs.wto.org/imrd/directdoc.asp?DDFDocuments/t/G/TBTN24/ISR1335.DOCX</v>
      </c>
      <c r="P40" s="6" t="str">
        <f>HYPERLINK("https://docs.wto.org/imrd/directdoc.asp?DDFDocuments/u/G/TBTN24/ISR1335.DOCX", "https://docs.wto.org/imrd/directdoc.asp?DDFDocuments/u/G/TBTN24/ISR1335.DOCX")</f>
        <v>https://docs.wto.org/imrd/directdoc.asp?DDFDocuments/u/G/TBTN24/ISR1335.DOCX</v>
      </c>
      <c r="Q40" s="6" t="str">
        <f>HYPERLINK("https://docs.wto.org/imrd/directdoc.asp?DDFDocuments/v/G/TBTN24/ISR1335.DOCX", "https://docs.wto.org/imrd/directdoc.asp?DDFDocuments/v/G/TBTN24/ISR1335.DOCX")</f>
        <v>https://docs.wto.org/imrd/directdoc.asp?DDFDocuments/v/G/TBTN24/ISR1335.DOCX</v>
      </c>
    </row>
    <row r="41" spans="1:17" ht="64.95" customHeight="1" x14ac:dyDescent="0.3">
      <c r="A41" s="2" t="s">
        <v>711</v>
      </c>
      <c r="B41" s="6" t="str">
        <f>HYPERLINK("https://eping.wto.org/en/Search?viewData= G/TBT/N/ISR/1333"," G/TBT/N/ISR/1333")</f>
        <v xml:space="preserve"> G/TBT/N/ISR/1333</v>
      </c>
      <c r="C41" s="6" t="s">
        <v>104</v>
      </c>
      <c r="D41" s="8" t="s">
        <v>148</v>
      </c>
      <c r="E41" s="8" t="s">
        <v>149</v>
      </c>
      <c r="F41" s="8" t="s">
        <v>107</v>
      </c>
      <c r="G41" s="6" t="s">
        <v>108</v>
      </c>
      <c r="H41" s="6" t="s">
        <v>109</v>
      </c>
      <c r="I41" s="6" t="s">
        <v>110</v>
      </c>
      <c r="J41" s="6" t="s">
        <v>23</v>
      </c>
      <c r="K41" s="6"/>
      <c r="L41" s="7">
        <v>45437</v>
      </c>
      <c r="M41" s="6" t="s">
        <v>24</v>
      </c>
      <c r="N41" s="8" t="s">
        <v>150</v>
      </c>
      <c r="O41" s="6" t="str">
        <f>HYPERLINK("https://docs.wto.org/imrd/directdoc.asp?DDFDocuments/t/G/TBTN24/ISR1333.DOCX", "https://docs.wto.org/imrd/directdoc.asp?DDFDocuments/t/G/TBTN24/ISR1333.DOCX")</f>
        <v>https://docs.wto.org/imrd/directdoc.asp?DDFDocuments/t/G/TBTN24/ISR1333.DOCX</v>
      </c>
      <c r="P41" s="6" t="str">
        <f>HYPERLINK("https://docs.wto.org/imrd/directdoc.asp?DDFDocuments/u/G/TBTN24/ISR1333.DOCX", "https://docs.wto.org/imrd/directdoc.asp?DDFDocuments/u/G/TBTN24/ISR1333.DOCX")</f>
        <v>https://docs.wto.org/imrd/directdoc.asp?DDFDocuments/u/G/TBTN24/ISR1333.DOCX</v>
      </c>
      <c r="Q41" s="6" t="str">
        <f>HYPERLINK("https://docs.wto.org/imrd/directdoc.asp?DDFDocuments/v/G/TBTN24/ISR1333.DOCX", "https://docs.wto.org/imrd/directdoc.asp?DDFDocuments/v/G/TBTN24/ISR1333.DOCX")</f>
        <v>https://docs.wto.org/imrd/directdoc.asp?DDFDocuments/v/G/TBTN24/ISR1333.DOCX</v>
      </c>
    </row>
    <row r="42" spans="1:17" ht="64.95" customHeight="1" x14ac:dyDescent="0.3">
      <c r="A42" s="2" t="s">
        <v>711</v>
      </c>
      <c r="B42" s="6" t="str">
        <f>HYPERLINK("https://eping.wto.org/en/Search?viewData= G/TBT/N/ISR/1339"," G/TBT/N/ISR/1339")</f>
        <v xml:space="preserve"> G/TBT/N/ISR/1339</v>
      </c>
      <c r="C42" s="6" t="s">
        <v>104</v>
      </c>
      <c r="D42" s="8" t="s">
        <v>151</v>
      </c>
      <c r="E42" s="8" t="s">
        <v>152</v>
      </c>
      <c r="F42" s="8" t="s">
        <v>107</v>
      </c>
      <c r="G42" s="6" t="s">
        <v>108</v>
      </c>
      <c r="H42" s="6" t="s">
        <v>109</v>
      </c>
      <c r="I42" s="6" t="s">
        <v>110</v>
      </c>
      <c r="J42" s="6" t="s">
        <v>23</v>
      </c>
      <c r="K42" s="6"/>
      <c r="L42" s="7">
        <v>45437</v>
      </c>
      <c r="M42" s="6" t="s">
        <v>24</v>
      </c>
      <c r="N42" s="8" t="s">
        <v>153</v>
      </c>
      <c r="O42" s="6" t="str">
        <f>HYPERLINK("https://docs.wto.org/imrd/directdoc.asp?DDFDocuments/t/G/TBTN24/ISR1339.DOCX", "https://docs.wto.org/imrd/directdoc.asp?DDFDocuments/t/G/TBTN24/ISR1339.DOCX")</f>
        <v>https://docs.wto.org/imrd/directdoc.asp?DDFDocuments/t/G/TBTN24/ISR1339.DOCX</v>
      </c>
      <c r="P42" s="6" t="str">
        <f>HYPERLINK("https://docs.wto.org/imrd/directdoc.asp?DDFDocuments/u/G/TBTN24/ISR1339.DOCX", "https://docs.wto.org/imrd/directdoc.asp?DDFDocuments/u/G/TBTN24/ISR1339.DOCX")</f>
        <v>https://docs.wto.org/imrd/directdoc.asp?DDFDocuments/u/G/TBTN24/ISR1339.DOCX</v>
      </c>
      <c r="Q42" s="6" t="str">
        <f>HYPERLINK("https://docs.wto.org/imrd/directdoc.asp?DDFDocuments/v/G/TBTN24/ISR1339.DOCX", "https://docs.wto.org/imrd/directdoc.asp?DDFDocuments/v/G/TBTN24/ISR1339.DOCX")</f>
        <v>https://docs.wto.org/imrd/directdoc.asp?DDFDocuments/v/G/TBTN24/ISR1339.DOCX</v>
      </c>
    </row>
    <row r="43" spans="1:17" ht="64.95" customHeight="1" x14ac:dyDescent="0.3">
      <c r="A43" s="2" t="s">
        <v>711</v>
      </c>
      <c r="B43" s="6" t="str">
        <f>HYPERLINK("https://eping.wto.org/en/Search?viewData= G/TBT/N/ISR/1336"," G/TBT/N/ISR/1336")</f>
        <v xml:space="preserve"> G/TBT/N/ISR/1336</v>
      </c>
      <c r="C43" s="6" t="s">
        <v>104</v>
      </c>
      <c r="D43" s="8" t="s">
        <v>154</v>
      </c>
      <c r="E43" s="8" t="s">
        <v>155</v>
      </c>
      <c r="F43" s="8" t="s">
        <v>107</v>
      </c>
      <c r="G43" s="6" t="s">
        <v>108</v>
      </c>
      <c r="H43" s="6" t="s">
        <v>156</v>
      </c>
      <c r="I43" s="6" t="s">
        <v>110</v>
      </c>
      <c r="J43" s="6" t="s">
        <v>23</v>
      </c>
      <c r="K43" s="6"/>
      <c r="L43" s="7">
        <v>45437</v>
      </c>
      <c r="M43" s="6" t="s">
        <v>24</v>
      </c>
      <c r="N43" s="8" t="s">
        <v>157</v>
      </c>
      <c r="O43" s="6" t="str">
        <f>HYPERLINK("https://docs.wto.org/imrd/directdoc.asp?DDFDocuments/t/G/TBTN24/ISR1336.DOCX", "https://docs.wto.org/imrd/directdoc.asp?DDFDocuments/t/G/TBTN24/ISR1336.DOCX")</f>
        <v>https://docs.wto.org/imrd/directdoc.asp?DDFDocuments/t/G/TBTN24/ISR1336.DOCX</v>
      </c>
      <c r="P43" s="6" t="str">
        <f>HYPERLINK("https://docs.wto.org/imrd/directdoc.asp?DDFDocuments/u/G/TBTN24/ISR1336.DOCX", "https://docs.wto.org/imrd/directdoc.asp?DDFDocuments/u/G/TBTN24/ISR1336.DOCX")</f>
        <v>https://docs.wto.org/imrd/directdoc.asp?DDFDocuments/u/G/TBTN24/ISR1336.DOCX</v>
      </c>
      <c r="Q43" s="6" t="str">
        <f>HYPERLINK("https://docs.wto.org/imrd/directdoc.asp?DDFDocuments/v/G/TBTN24/ISR1336.DOCX", "https://docs.wto.org/imrd/directdoc.asp?DDFDocuments/v/G/TBTN24/ISR1336.DOCX")</f>
        <v>https://docs.wto.org/imrd/directdoc.asp?DDFDocuments/v/G/TBTN24/ISR1336.DOCX</v>
      </c>
    </row>
    <row r="44" spans="1:17" ht="64.95" customHeight="1" x14ac:dyDescent="0.3">
      <c r="A44" s="2" t="s">
        <v>711</v>
      </c>
      <c r="B44" s="6" t="str">
        <f>HYPERLINK("https://eping.wto.org/en/Search?viewData= G/TBT/N/ISR/1334"," G/TBT/N/ISR/1334")</f>
        <v xml:space="preserve"> G/TBT/N/ISR/1334</v>
      </c>
      <c r="C44" s="6" t="s">
        <v>104</v>
      </c>
      <c r="D44" s="8" t="s">
        <v>158</v>
      </c>
      <c r="E44" s="8" t="s">
        <v>159</v>
      </c>
      <c r="F44" s="8" t="s">
        <v>107</v>
      </c>
      <c r="G44" s="6" t="s">
        <v>108</v>
      </c>
      <c r="H44" s="6" t="s">
        <v>109</v>
      </c>
      <c r="I44" s="6" t="s">
        <v>110</v>
      </c>
      <c r="J44" s="6" t="s">
        <v>23</v>
      </c>
      <c r="K44" s="6"/>
      <c r="L44" s="7">
        <v>45437</v>
      </c>
      <c r="M44" s="6" t="s">
        <v>24</v>
      </c>
      <c r="N44" s="8" t="s">
        <v>160</v>
      </c>
      <c r="O44" s="6" t="str">
        <f>HYPERLINK("https://docs.wto.org/imrd/directdoc.asp?DDFDocuments/t/G/TBTN24/ISR1334.DOCX", "https://docs.wto.org/imrd/directdoc.asp?DDFDocuments/t/G/TBTN24/ISR1334.DOCX")</f>
        <v>https://docs.wto.org/imrd/directdoc.asp?DDFDocuments/t/G/TBTN24/ISR1334.DOCX</v>
      </c>
      <c r="P44" s="6" t="str">
        <f>HYPERLINK("https://docs.wto.org/imrd/directdoc.asp?DDFDocuments/u/G/TBTN24/ISR1334.DOCX", "https://docs.wto.org/imrd/directdoc.asp?DDFDocuments/u/G/TBTN24/ISR1334.DOCX")</f>
        <v>https://docs.wto.org/imrd/directdoc.asp?DDFDocuments/u/G/TBTN24/ISR1334.DOCX</v>
      </c>
      <c r="Q44" s="6" t="str">
        <f>HYPERLINK("https://docs.wto.org/imrd/directdoc.asp?DDFDocuments/v/G/TBTN24/ISR1334.DOCX", "https://docs.wto.org/imrd/directdoc.asp?DDFDocuments/v/G/TBTN24/ISR1334.DOCX")</f>
        <v>https://docs.wto.org/imrd/directdoc.asp?DDFDocuments/v/G/TBTN24/ISR1334.DOCX</v>
      </c>
    </row>
    <row r="45" spans="1:17" ht="64.95" customHeight="1" x14ac:dyDescent="0.3">
      <c r="A45" s="2" t="s">
        <v>736</v>
      </c>
      <c r="B45" s="6" t="str">
        <f>HYPERLINK("https://eping.wto.org/en/Search?viewData= G/TBT/N/CHN/1837"," G/TBT/N/CHN/1837")</f>
        <v xml:space="preserve"> G/TBT/N/CHN/1837</v>
      </c>
      <c r="C45" s="6" t="s">
        <v>161</v>
      </c>
      <c r="D45" s="8" t="s">
        <v>263</v>
      </c>
      <c r="E45" s="8" t="s">
        <v>264</v>
      </c>
      <c r="F45" s="8" t="s">
        <v>265</v>
      </c>
      <c r="G45" s="6" t="s">
        <v>201</v>
      </c>
      <c r="H45" s="6" t="s">
        <v>202</v>
      </c>
      <c r="I45" s="6" t="s">
        <v>55</v>
      </c>
      <c r="J45" s="6" t="s">
        <v>23</v>
      </c>
      <c r="K45" s="6"/>
      <c r="L45" s="7">
        <v>45436</v>
      </c>
      <c r="M45" s="6" t="s">
        <v>24</v>
      </c>
      <c r="N45" s="8" t="s">
        <v>266</v>
      </c>
      <c r="O45" s="6" t="str">
        <f>HYPERLINK("https://docs.wto.org/imrd/directdoc.asp?DDFDocuments/t/G/TBTN24/CHN1837.DOCX", "https://docs.wto.org/imrd/directdoc.asp?DDFDocuments/t/G/TBTN24/CHN1837.DOCX")</f>
        <v>https://docs.wto.org/imrd/directdoc.asp?DDFDocuments/t/G/TBTN24/CHN1837.DOCX</v>
      </c>
      <c r="P45" s="6" t="str">
        <f>HYPERLINK("https://docs.wto.org/imrd/directdoc.asp?DDFDocuments/u/G/TBTN24/CHN1837.DOCX", "https://docs.wto.org/imrd/directdoc.asp?DDFDocuments/u/G/TBTN24/CHN1837.DOCX")</f>
        <v>https://docs.wto.org/imrd/directdoc.asp?DDFDocuments/u/G/TBTN24/CHN1837.DOCX</v>
      </c>
      <c r="Q45" s="6" t="str">
        <f>HYPERLINK("https://docs.wto.org/imrd/directdoc.asp?DDFDocuments/v/G/TBTN24/CHN1837.DOCX", "https://docs.wto.org/imrd/directdoc.asp?DDFDocuments/v/G/TBTN24/CHN1837.DOCX")</f>
        <v>https://docs.wto.org/imrd/directdoc.asp?DDFDocuments/v/G/TBTN24/CHN1837.DOCX</v>
      </c>
    </row>
    <row r="46" spans="1:17" ht="64.95" customHeight="1" x14ac:dyDescent="0.3">
      <c r="A46" s="2" t="s">
        <v>735</v>
      </c>
      <c r="B46" s="6" t="str">
        <f>HYPERLINK("https://eping.wto.org/en/Search?viewData= G/TBT/N/GBR/78"," G/TBT/N/GBR/78")</f>
        <v xml:space="preserve"> G/TBT/N/GBR/78</v>
      </c>
      <c r="C46" s="6" t="s">
        <v>237</v>
      </c>
      <c r="D46" s="8" t="s">
        <v>238</v>
      </c>
      <c r="E46" s="8" t="s">
        <v>239</v>
      </c>
      <c r="F46" s="8" t="s">
        <v>240</v>
      </c>
      <c r="G46" s="6" t="s">
        <v>23</v>
      </c>
      <c r="H46" s="6" t="s">
        <v>133</v>
      </c>
      <c r="I46" s="6" t="s">
        <v>241</v>
      </c>
      <c r="J46" s="6" t="s">
        <v>23</v>
      </c>
      <c r="K46" s="6"/>
      <c r="L46" s="7">
        <v>45436</v>
      </c>
      <c r="M46" s="6" t="s">
        <v>24</v>
      </c>
      <c r="N46" s="8" t="s">
        <v>242</v>
      </c>
      <c r="O46" s="6" t="str">
        <f>HYPERLINK("https://docs.wto.org/imrd/directdoc.asp?DDFDocuments/t/G/TBTN24/GBR78.DOCX", "https://docs.wto.org/imrd/directdoc.asp?DDFDocuments/t/G/TBTN24/GBR78.DOCX")</f>
        <v>https://docs.wto.org/imrd/directdoc.asp?DDFDocuments/t/G/TBTN24/GBR78.DOCX</v>
      </c>
      <c r="P46" s="6" t="str">
        <f>HYPERLINK("https://docs.wto.org/imrd/directdoc.asp?DDFDocuments/u/G/TBTN24/GBR78.DOCX", "https://docs.wto.org/imrd/directdoc.asp?DDFDocuments/u/G/TBTN24/GBR78.DOCX")</f>
        <v>https://docs.wto.org/imrd/directdoc.asp?DDFDocuments/u/G/TBTN24/GBR78.DOCX</v>
      </c>
      <c r="Q46" s="6" t="str">
        <f>HYPERLINK("https://docs.wto.org/imrd/directdoc.asp?DDFDocuments/v/G/TBTN24/GBR78.DOCX", "https://docs.wto.org/imrd/directdoc.asp?DDFDocuments/v/G/TBTN24/GBR78.DOCX")</f>
        <v>https://docs.wto.org/imrd/directdoc.asp?DDFDocuments/v/G/TBTN24/GBR78.DOCX</v>
      </c>
    </row>
    <row r="47" spans="1:17" ht="64.95" customHeight="1" x14ac:dyDescent="0.3">
      <c r="A47" s="2" t="s">
        <v>798</v>
      </c>
      <c r="B47" s="6" t="str">
        <f>HYPERLINK("https://eping.wto.org/en/Search?viewData= G/TBT/N/ARM/98"," G/TBT/N/ARM/98")</f>
        <v xml:space="preserve"> G/TBT/N/ARM/98</v>
      </c>
      <c r="C47" s="6" t="s">
        <v>276</v>
      </c>
      <c r="D47" s="8" t="s">
        <v>660</v>
      </c>
      <c r="E47" s="8" t="s">
        <v>661</v>
      </c>
      <c r="F47" s="8" t="s">
        <v>662</v>
      </c>
      <c r="G47" s="6" t="s">
        <v>23</v>
      </c>
      <c r="H47" s="6" t="s">
        <v>663</v>
      </c>
      <c r="I47" s="6" t="s">
        <v>55</v>
      </c>
      <c r="J47" s="6" t="s">
        <v>61</v>
      </c>
      <c r="K47" s="6"/>
      <c r="L47" s="7">
        <v>45401</v>
      </c>
      <c r="M47" s="6" t="s">
        <v>24</v>
      </c>
      <c r="N47" s="6"/>
      <c r="O47" s="6" t="str">
        <f>HYPERLINK("https://docs.wto.org/imrd/directdoc.asp?DDFDocuments/t/G/TBTN24/ARM98.DOCX", "https://docs.wto.org/imrd/directdoc.asp?DDFDocuments/t/G/TBTN24/ARM98.DOCX")</f>
        <v>https://docs.wto.org/imrd/directdoc.asp?DDFDocuments/t/G/TBTN24/ARM98.DOCX</v>
      </c>
      <c r="P47" s="6" t="str">
        <f>HYPERLINK("https://docs.wto.org/imrd/directdoc.asp?DDFDocuments/u/G/TBTN24/ARM98.DOCX", "https://docs.wto.org/imrd/directdoc.asp?DDFDocuments/u/G/TBTN24/ARM98.DOCX")</f>
        <v>https://docs.wto.org/imrd/directdoc.asp?DDFDocuments/u/G/TBTN24/ARM98.DOCX</v>
      </c>
      <c r="Q47" s="6" t="str">
        <f>HYPERLINK("https://docs.wto.org/imrd/directdoc.asp?DDFDocuments/v/G/TBTN24/ARM98.DOCX", "https://docs.wto.org/imrd/directdoc.asp?DDFDocuments/v/G/TBTN24/ARM98.DOCX")</f>
        <v>https://docs.wto.org/imrd/directdoc.asp?DDFDocuments/v/G/TBTN24/ARM98.DOCX</v>
      </c>
    </row>
    <row r="48" spans="1:17" ht="64.95" customHeight="1" x14ac:dyDescent="0.3">
      <c r="A48" s="2" t="s">
        <v>744</v>
      </c>
      <c r="B48" s="6" t="str">
        <f>HYPERLINK("https://eping.wto.org/en/Search?viewData= G/TBT/N/TUR/211"," G/TBT/N/TUR/211")</f>
        <v xml:space="preserve"> G/TBT/N/TUR/211</v>
      </c>
      <c r="C48" s="6" t="s">
        <v>343</v>
      </c>
      <c r="D48" s="8" t="s">
        <v>344</v>
      </c>
      <c r="E48" s="8" t="s">
        <v>345</v>
      </c>
      <c r="F48" s="8" t="s">
        <v>346</v>
      </c>
      <c r="G48" s="6" t="s">
        <v>347</v>
      </c>
      <c r="H48" s="6" t="s">
        <v>348</v>
      </c>
      <c r="I48" s="6" t="s">
        <v>349</v>
      </c>
      <c r="J48" s="6" t="s">
        <v>61</v>
      </c>
      <c r="K48" s="6"/>
      <c r="L48" s="7">
        <v>45448</v>
      </c>
      <c r="M48" s="6" t="s">
        <v>24</v>
      </c>
      <c r="N48" s="8" t="s">
        <v>350</v>
      </c>
      <c r="O48" s="6" t="str">
        <f>HYPERLINK("https://docs.wto.org/imrd/directdoc.asp?DDFDocuments/t/G/TBTN24/TUR211.DOCX", "https://docs.wto.org/imrd/directdoc.asp?DDFDocuments/t/G/TBTN24/TUR211.DOCX")</f>
        <v>https://docs.wto.org/imrd/directdoc.asp?DDFDocuments/t/G/TBTN24/TUR211.DOCX</v>
      </c>
      <c r="P48" s="6" t="str">
        <f>HYPERLINK("https://docs.wto.org/imrd/directdoc.asp?DDFDocuments/u/G/TBTN24/TUR211.DOCX", "https://docs.wto.org/imrd/directdoc.asp?DDFDocuments/u/G/TBTN24/TUR211.DOCX")</f>
        <v>https://docs.wto.org/imrd/directdoc.asp?DDFDocuments/u/G/TBTN24/TUR211.DOCX</v>
      </c>
      <c r="Q48" s="6" t="str">
        <f>HYPERLINK("https://docs.wto.org/imrd/directdoc.asp?DDFDocuments/v/G/TBTN24/TUR211.DOCX", "https://docs.wto.org/imrd/directdoc.asp?DDFDocuments/v/G/TBTN24/TUR211.DOCX")</f>
        <v>https://docs.wto.org/imrd/directdoc.asp?DDFDocuments/v/G/TBTN24/TUR211.DOCX</v>
      </c>
    </row>
    <row r="49" spans="1:17" ht="64.95" customHeight="1" x14ac:dyDescent="0.3">
      <c r="A49" s="2" t="s">
        <v>718</v>
      </c>
      <c r="B49" s="6" t="str">
        <f>HYPERLINK("https://eping.wto.org/en/Search?viewData= G/TBT/N/MDA/57"," G/TBT/N/MDA/57")</f>
        <v xml:space="preserve"> G/TBT/N/MDA/57</v>
      </c>
      <c r="C49" s="6" t="s">
        <v>66</v>
      </c>
      <c r="D49" s="8" t="s">
        <v>67</v>
      </c>
      <c r="E49" s="8" t="s">
        <v>68</v>
      </c>
      <c r="F49" s="8" t="s">
        <v>69</v>
      </c>
      <c r="G49" s="6" t="s">
        <v>70</v>
      </c>
      <c r="H49" s="6" t="s">
        <v>71</v>
      </c>
      <c r="I49" s="6" t="s">
        <v>72</v>
      </c>
      <c r="J49" s="6" t="s">
        <v>73</v>
      </c>
      <c r="K49" s="6"/>
      <c r="L49" s="7" t="s">
        <v>23</v>
      </c>
      <c r="M49" s="6" t="s">
        <v>24</v>
      </c>
      <c r="N49" s="8" t="s">
        <v>74</v>
      </c>
      <c r="O49" s="6" t="str">
        <f>HYPERLINK("https://docs.wto.org/imrd/directdoc.asp?DDFDocuments/t/G/TBTN24/MDA57.DOCX", "https://docs.wto.org/imrd/directdoc.asp?DDFDocuments/t/G/TBTN24/MDA57.DOCX")</f>
        <v>https://docs.wto.org/imrd/directdoc.asp?DDFDocuments/t/G/TBTN24/MDA57.DOCX</v>
      </c>
      <c r="P49" s="6" t="str">
        <f>HYPERLINK("https://docs.wto.org/imrd/directdoc.asp?DDFDocuments/u/G/TBTN24/MDA57.DOCX", "https://docs.wto.org/imrd/directdoc.asp?DDFDocuments/u/G/TBTN24/MDA57.DOCX")</f>
        <v>https://docs.wto.org/imrd/directdoc.asp?DDFDocuments/u/G/TBTN24/MDA57.DOCX</v>
      </c>
      <c r="Q49" s="6" t="str">
        <f>HYPERLINK("https://docs.wto.org/imrd/directdoc.asp?DDFDocuments/v/G/TBTN24/MDA57.DOCX", "https://docs.wto.org/imrd/directdoc.asp?DDFDocuments/v/G/TBTN24/MDA57.DOCX")</f>
        <v>https://docs.wto.org/imrd/directdoc.asp?DDFDocuments/v/G/TBTN24/MDA57.DOCX</v>
      </c>
    </row>
    <row r="50" spans="1:17" ht="64.95" customHeight="1" x14ac:dyDescent="0.3">
      <c r="A50" s="2" t="s">
        <v>718</v>
      </c>
      <c r="B50" s="6" t="str">
        <f>HYPERLINK("https://eping.wto.org/en/Search?viewData= G/TBT/N/BOL/26, G/TBT/N/COL/267, G/TBT/N/ECU/523, G/TBT/N/PER/156"," G/TBT/N/BOL/26, G/TBT/N/COL/267, G/TBT/N/ECU/523, G/TBT/N/PER/156")</f>
        <v xml:space="preserve"> G/TBT/N/BOL/26, G/TBT/N/COL/267, G/TBT/N/ECU/523, G/TBT/N/PER/156</v>
      </c>
      <c r="C50" s="6" t="s">
        <v>397</v>
      </c>
      <c r="D50" s="8" t="s">
        <v>379</v>
      </c>
      <c r="E50" s="8" t="s">
        <v>380</v>
      </c>
      <c r="F50" s="8" t="s">
        <v>381</v>
      </c>
      <c r="G50" s="6" t="s">
        <v>70</v>
      </c>
      <c r="H50" s="6" t="s">
        <v>23</v>
      </c>
      <c r="I50" s="6" t="s">
        <v>382</v>
      </c>
      <c r="J50" s="6" t="s">
        <v>23</v>
      </c>
      <c r="K50" s="6"/>
      <c r="L50" s="7">
        <v>45429</v>
      </c>
      <c r="M50" s="6" t="s">
        <v>24</v>
      </c>
      <c r="N50" s="8" t="s">
        <v>383</v>
      </c>
      <c r="O50" s="6" t="str">
        <f>HYPERLINK("https://docs.wto.org/imrd/directdoc.asp?DDFDocuments/t/G/TBTN24/BOL26.DOCX", "https://docs.wto.org/imrd/directdoc.asp?DDFDocuments/t/G/TBTN24/BOL26.DOCX")</f>
        <v>https://docs.wto.org/imrd/directdoc.asp?DDFDocuments/t/G/TBTN24/BOL26.DOCX</v>
      </c>
      <c r="P50" s="6" t="str">
        <f>HYPERLINK("https://docs.wto.org/imrd/directdoc.asp?DDFDocuments/u/G/TBTN24/BOL26.DOCX", "https://docs.wto.org/imrd/directdoc.asp?DDFDocuments/u/G/TBTN24/BOL26.DOCX")</f>
        <v>https://docs.wto.org/imrd/directdoc.asp?DDFDocuments/u/G/TBTN24/BOL26.DOCX</v>
      </c>
      <c r="Q50" s="6" t="str">
        <f>HYPERLINK("https://docs.wto.org/imrd/directdoc.asp?DDFDocuments/v/G/TBTN24/BOL26.DOCX", "https://docs.wto.org/imrd/directdoc.asp?DDFDocuments/v/G/TBTN24/BOL26.DOCX")</f>
        <v>https://docs.wto.org/imrd/directdoc.asp?DDFDocuments/v/G/TBTN24/BOL26.DOCX</v>
      </c>
    </row>
    <row r="51" spans="1:17" ht="64.95" customHeight="1" x14ac:dyDescent="0.3">
      <c r="A51" s="2" t="s">
        <v>718</v>
      </c>
      <c r="B51" s="6" t="str">
        <f>HYPERLINK("https://eping.wto.org/en/Search?viewData= G/TBT/N/BOL/26, G/TBT/N/COL/267, G/TBT/N/ECU/523, G/TBT/N/PER/156"," G/TBT/N/BOL/26, G/TBT/N/COL/267, G/TBT/N/ECU/523, G/TBT/N/PER/156")</f>
        <v xml:space="preserve"> G/TBT/N/BOL/26, G/TBT/N/COL/267, G/TBT/N/ECU/523, G/TBT/N/PER/156</v>
      </c>
      <c r="C51" s="6" t="s">
        <v>398</v>
      </c>
      <c r="D51" s="8" t="s">
        <v>379</v>
      </c>
      <c r="E51" s="8" t="s">
        <v>380</v>
      </c>
      <c r="F51" s="8" t="s">
        <v>381</v>
      </c>
      <c r="G51" s="6" t="s">
        <v>70</v>
      </c>
      <c r="H51" s="6" t="s">
        <v>23</v>
      </c>
      <c r="I51" s="6" t="s">
        <v>382</v>
      </c>
      <c r="J51" s="6" t="s">
        <v>23</v>
      </c>
      <c r="K51" s="6"/>
      <c r="L51" s="7">
        <v>45429</v>
      </c>
      <c r="M51" s="6" t="s">
        <v>24</v>
      </c>
      <c r="N51" s="8" t="s">
        <v>383</v>
      </c>
      <c r="O51" s="6" t="str">
        <f>HYPERLINK("https://docs.wto.org/imrd/directdoc.asp?DDFDocuments/t/G/TBTN24/BOL26.DOCX", "https://docs.wto.org/imrd/directdoc.asp?DDFDocuments/t/G/TBTN24/BOL26.DOCX")</f>
        <v>https://docs.wto.org/imrd/directdoc.asp?DDFDocuments/t/G/TBTN24/BOL26.DOCX</v>
      </c>
      <c r="P51" s="6" t="str">
        <f>HYPERLINK("https://docs.wto.org/imrd/directdoc.asp?DDFDocuments/u/G/TBTN24/BOL26.DOCX", "https://docs.wto.org/imrd/directdoc.asp?DDFDocuments/u/G/TBTN24/BOL26.DOCX")</f>
        <v>https://docs.wto.org/imrd/directdoc.asp?DDFDocuments/u/G/TBTN24/BOL26.DOCX</v>
      </c>
      <c r="Q51" s="6" t="str">
        <f>HYPERLINK("https://docs.wto.org/imrd/directdoc.asp?DDFDocuments/v/G/TBTN24/BOL26.DOCX", "https://docs.wto.org/imrd/directdoc.asp?DDFDocuments/v/G/TBTN24/BOL26.DOCX")</f>
        <v>https://docs.wto.org/imrd/directdoc.asp?DDFDocuments/v/G/TBTN24/BOL26.DOCX</v>
      </c>
    </row>
    <row r="52" spans="1:17" ht="64.95" customHeight="1" x14ac:dyDescent="0.3">
      <c r="A52" s="2" t="s">
        <v>718</v>
      </c>
      <c r="B52" s="6" t="str">
        <f>HYPERLINK("https://eping.wto.org/en/Search?viewData= G/TBT/N/BOL/26, G/TBT/N/COL/267, G/TBT/N/ECU/523, G/TBT/N/PER/156"," G/TBT/N/BOL/26, G/TBT/N/COL/267, G/TBT/N/ECU/523, G/TBT/N/PER/156")</f>
        <v xml:space="preserve"> G/TBT/N/BOL/26, G/TBT/N/COL/267, G/TBT/N/ECU/523, G/TBT/N/PER/156</v>
      </c>
      <c r="C52" s="6" t="s">
        <v>399</v>
      </c>
      <c r="D52" s="8" t="s">
        <v>379</v>
      </c>
      <c r="E52" s="8" t="s">
        <v>380</v>
      </c>
      <c r="F52" s="8" t="s">
        <v>381</v>
      </c>
      <c r="G52" s="6" t="s">
        <v>70</v>
      </c>
      <c r="H52" s="6" t="s">
        <v>23</v>
      </c>
      <c r="I52" s="6" t="s">
        <v>382</v>
      </c>
      <c r="J52" s="6" t="s">
        <v>23</v>
      </c>
      <c r="K52" s="6"/>
      <c r="L52" s="7">
        <v>45429</v>
      </c>
      <c r="M52" s="6" t="s">
        <v>24</v>
      </c>
      <c r="N52" s="8" t="s">
        <v>383</v>
      </c>
      <c r="O52" s="6" t="str">
        <f>HYPERLINK("https://docs.wto.org/imrd/directdoc.asp?DDFDocuments/t/G/TBTN24/BOL26.DOCX", "https://docs.wto.org/imrd/directdoc.asp?DDFDocuments/t/G/TBTN24/BOL26.DOCX")</f>
        <v>https://docs.wto.org/imrd/directdoc.asp?DDFDocuments/t/G/TBTN24/BOL26.DOCX</v>
      </c>
      <c r="P52" s="6" t="str">
        <f>HYPERLINK("https://docs.wto.org/imrd/directdoc.asp?DDFDocuments/u/G/TBTN24/BOL26.DOCX", "https://docs.wto.org/imrd/directdoc.asp?DDFDocuments/u/G/TBTN24/BOL26.DOCX")</f>
        <v>https://docs.wto.org/imrd/directdoc.asp?DDFDocuments/u/G/TBTN24/BOL26.DOCX</v>
      </c>
      <c r="Q52" s="6" t="str">
        <f>HYPERLINK("https://docs.wto.org/imrd/directdoc.asp?DDFDocuments/v/G/TBTN24/BOL26.DOCX", "https://docs.wto.org/imrd/directdoc.asp?DDFDocuments/v/G/TBTN24/BOL26.DOCX")</f>
        <v>https://docs.wto.org/imrd/directdoc.asp?DDFDocuments/v/G/TBTN24/BOL26.DOCX</v>
      </c>
    </row>
    <row r="53" spans="1:17" ht="64.95" customHeight="1" x14ac:dyDescent="0.3">
      <c r="A53" s="2" t="s">
        <v>742</v>
      </c>
      <c r="B53" s="6" t="str">
        <f>HYPERLINK("https://eping.wto.org/en/Search?viewData= G/TBT/N/KEN/1592"," G/TBT/N/KEN/1592")</f>
        <v xml:space="preserve"> G/TBT/N/KEN/1592</v>
      </c>
      <c r="C53" s="6" t="s">
        <v>115</v>
      </c>
      <c r="D53" s="8" t="s">
        <v>324</v>
      </c>
      <c r="E53" s="8" t="s">
        <v>325</v>
      </c>
      <c r="F53" s="8" t="s">
        <v>326</v>
      </c>
      <c r="G53" s="6" t="s">
        <v>23</v>
      </c>
      <c r="H53" s="6" t="s">
        <v>71</v>
      </c>
      <c r="I53" s="6" t="s">
        <v>327</v>
      </c>
      <c r="J53" s="6" t="s">
        <v>23</v>
      </c>
      <c r="K53" s="6"/>
      <c r="L53" s="7">
        <v>45432</v>
      </c>
      <c r="M53" s="6" t="s">
        <v>24</v>
      </c>
      <c r="N53" s="8" t="s">
        <v>328</v>
      </c>
      <c r="O53" s="6" t="str">
        <f>HYPERLINK("https://docs.wto.org/imrd/directdoc.asp?DDFDocuments/t/G/TBTN24/KEN1592.DOCX", "https://docs.wto.org/imrd/directdoc.asp?DDFDocuments/t/G/TBTN24/KEN1592.DOCX")</f>
        <v>https://docs.wto.org/imrd/directdoc.asp?DDFDocuments/t/G/TBTN24/KEN1592.DOCX</v>
      </c>
      <c r="P53" s="6" t="str">
        <f>HYPERLINK("https://docs.wto.org/imrd/directdoc.asp?DDFDocuments/u/G/TBTN24/KEN1592.DOCX", "https://docs.wto.org/imrd/directdoc.asp?DDFDocuments/u/G/TBTN24/KEN1592.DOCX")</f>
        <v>https://docs.wto.org/imrd/directdoc.asp?DDFDocuments/u/G/TBTN24/KEN1592.DOCX</v>
      </c>
      <c r="Q53" s="6" t="str">
        <f>HYPERLINK("https://docs.wto.org/imrd/directdoc.asp?DDFDocuments/v/G/TBTN24/KEN1592.DOCX", "https://docs.wto.org/imrd/directdoc.asp?DDFDocuments/v/G/TBTN24/KEN1592.DOCX")</f>
        <v>https://docs.wto.org/imrd/directdoc.asp?DDFDocuments/v/G/TBTN24/KEN1592.DOCX</v>
      </c>
    </row>
    <row r="54" spans="1:17" ht="64.95" customHeight="1" x14ac:dyDescent="0.3">
      <c r="A54" s="2" t="s">
        <v>761</v>
      </c>
      <c r="B54" s="6" t="str">
        <f>HYPERLINK("https://eping.wto.org/en/Search?viewData= G/TBT/N/GBR/77"," G/TBT/N/GBR/77")</f>
        <v xml:space="preserve"> G/TBT/N/GBR/77</v>
      </c>
      <c r="C54" s="6" t="s">
        <v>237</v>
      </c>
      <c r="D54" s="8" t="s">
        <v>361</v>
      </c>
      <c r="E54" s="8" t="s">
        <v>362</v>
      </c>
      <c r="F54" s="8" t="s">
        <v>363</v>
      </c>
      <c r="G54" s="6" t="s">
        <v>23</v>
      </c>
      <c r="H54" s="6" t="s">
        <v>364</v>
      </c>
      <c r="I54" s="6" t="s">
        <v>134</v>
      </c>
      <c r="J54" s="6" t="s">
        <v>73</v>
      </c>
      <c r="K54" s="6"/>
      <c r="L54" s="7">
        <v>45419</v>
      </c>
      <c r="M54" s="6" t="s">
        <v>24</v>
      </c>
      <c r="N54" s="6"/>
      <c r="O54" s="6" t="str">
        <f>HYPERLINK("https://docs.wto.org/imrd/directdoc.asp?DDFDocuments/t/G/TBTN24/GBR77.DOCX", "https://docs.wto.org/imrd/directdoc.asp?DDFDocuments/t/G/TBTN24/GBR77.DOCX")</f>
        <v>https://docs.wto.org/imrd/directdoc.asp?DDFDocuments/t/G/TBTN24/GBR77.DOCX</v>
      </c>
      <c r="P54" s="6" t="str">
        <f>HYPERLINK("https://docs.wto.org/imrd/directdoc.asp?DDFDocuments/u/G/TBTN24/GBR77.DOCX", "https://docs.wto.org/imrd/directdoc.asp?DDFDocuments/u/G/TBTN24/GBR77.DOCX")</f>
        <v>https://docs.wto.org/imrd/directdoc.asp?DDFDocuments/u/G/TBTN24/GBR77.DOCX</v>
      </c>
      <c r="Q54" s="6" t="str">
        <f>HYPERLINK("https://docs.wto.org/imrd/directdoc.asp?DDFDocuments/v/G/TBTN24/GBR77.DOCX", "https://docs.wto.org/imrd/directdoc.asp?DDFDocuments/v/G/TBTN24/GBR77.DOCX")</f>
        <v>https://docs.wto.org/imrd/directdoc.asp?DDFDocuments/v/G/TBTN24/GBR77.DOCX</v>
      </c>
    </row>
    <row r="55" spans="1:17" ht="64.95" customHeight="1" x14ac:dyDescent="0.3">
      <c r="A55" s="2" t="s">
        <v>781</v>
      </c>
      <c r="B55" s="6" t="str">
        <f>HYPERLINK("https://eping.wto.org/en/Search?viewData= G/TBT/N/PHL/325"," G/TBT/N/PHL/325")</f>
        <v xml:space="preserve"> G/TBT/N/PHL/325</v>
      </c>
      <c r="C55" s="6" t="s">
        <v>514</v>
      </c>
      <c r="D55" s="8" t="s">
        <v>515</v>
      </c>
      <c r="E55" s="8" t="s">
        <v>516</v>
      </c>
      <c r="F55" s="8" t="s">
        <v>517</v>
      </c>
      <c r="G55" s="6" t="s">
        <v>23</v>
      </c>
      <c r="H55" s="6" t="s">
        <v>518</v>
      </c>
      <c r="I55" s="6" t="s">
        <v>180</v>
      </c>
      <c r="J55" s="6" t="s">
        <v>61</v>
      </c>
      <c r="K55" s="6"/>
      <c r="L55" s="7">
        <v>45417</v>
      </c>
      <c r="M55" s="6" t="s">
        <v>24</v>
      </c>
      <c r="N55" s="8" t="s">
        <v>519</v>
      </c>
      <c r="O55" s="6" t="str">
        <f>HYPERLINK("https://docs.wto.org/imrd/directdoc.asp?DDFDocuments/t/G/TBTN24/PHL325.DOCX", "https://docs.wto.org/imrd/directdoc.asp?DDFDocuments/t/G/TBTN24/PHL325.DOCX")</f>
        <v>https://docs.wto.org/imrd/directdoc.asp?DDFDocuments/t/G/TBTN24/PHL325.DOCX</v>
      </c>
      <c r="P55" s="6" t="str">
        <f>HYPERLINK("https://docs.wto.org/imrd/directdoc.asp?DDFDocuments/u/G/TBTN24/PHL325.DOCX", "https://docs.wto.org/imrd/directdoc.asp?DDFDocuments/u/G/TBTN24/PHL325.DOCX")</f>
        <v>https://docs.wto.org/imrd/directdoc.asp?DDFDocuments/u/G/TBTN24/PHL325.DOCX</v>
      </c>
      <c r="Q55" s="6" t="str">
        <f>HYPERLINK("https://docs.wto.org/imrd/directdoc.asp?DDFDocuments/v/G/TBTN24/PHL325.DOCX", "https://docs.wto.org/imrd/directdoc.asp?DDFDocuments/v/G/TBTN24/PHL325.DOCX")</f>
        <v>https://docs.wto.org/imrd/directdoc.asp?DDFDocuments/v/G/TBTN24/PHL325.DOCX</v>
      </c>
    </row>
    <row r="56" spans="1:17" ht="64.95" customHeight="1" x14ac:dyDescent="0.3">
      <c r="A56" s="2" t="s">
        <v>730</v>
      </c>
      <c r="B56" s="6" t="str">
        <f>HYPERLINK("https://eping.wto.org/en/Search?viewData= G/TBT/N/ISR/1332"," G/TBT/N/ISR/1332")</f>
        <v xml:space="preserve"> G/TBT/N/ISR/1332</v>
      </c>
      <c r="C56" s="6" t="s">
        <v>104</v>
      </c>
      <c r="D56" s="8" t="s">
        <v>204</v>
      </c>
      <c r="E56" s="8" t="s">
        <v>205</v>
      </c>
      <c r="F56" s="8" t="s">
        <v>206</v>
      </c>
      <c r="G56" s="6" t="s">
        <v>23</v>
      </c>
      <c r="H56" s="6" t="s">
        <v>60</v>
      </c>
      <c r="I56" s="6" t="s">
        <v>207</v>
      </c>
      <c r="J56" s="6" t="s">
        <v>61</v>
      </c>
      <c r="K56" s="6"/>
      <c r="L56" s="7">
        <v>45382</v>
      </c>
      <c r="M56" s="6" t="s">
        <v>24</v>
      </c>
      <c r="N56" s="8" t="s">
        <v>208</v>
      </c>
      <c r="O56" s="6" t="str">
        <f>HYPERLINK("https://docs.wto.org/imrd/directdoc.asp?DDFDocuments/t/G/TBTN24/ISR1332.DOCX", "https://docs.wto.org/imrd/directdoc.asp?DDFDocuments/t/G/TBTN24/ISR1332.DOCX")</f>
        <v>https://docs.wto.org/imrd/directdoc.asp?DDFDocuments/t/G/TBTN24/ISR1332.DOCX</v>
      </c>
      <c r="P56" s="6" t="str">
        <f>HYPERLINK("https://docs.wto.org/imrd/directdoc.asp?DDFDocuments/u/G/TBTN24/ISR1332.DOCX", "https://docs.wto.org/imrd/directdoc.asp?DDFDocuments/u/G/TBTN24/ISR1332.DOCX")</f>
        <v>https://docs.wto.org/imrd/directdoc.asp?DDFDocuments/u/G/TBTN24/ISR1332.DOCX</v>
      </c>
      <c r="Q56" s="6" t="str">
        <f>HYPERLINK("https://docs.wto.org/imrd/directdoc.asp?DDFDocuments/v/G/TBTN24/ISR1332.DOCX", "https://docs.wto.org/imrd/directdoc.asp?DDFDocuments/v/G/TBTN24/ISR1332.DOCX")</f>
        <v>https://docs.wto.org/imrd/directdoc.asp?DDFDocuments/v/G/TBTN24/ISR1332.DOCX</v>
      </c>
    </row>
    <row r="57" spans="1:17" ht="64.95" customHeight="1" x14ac:dyDescent="0.3">
      <c r="A57" s="2" t="s">
        <v>709</v>
      </c>
      <c r="B57" s="6" t="str">
        <f>HYPERLINK("https://eping.wto.org/en/Search?viewData= G/TBT/N/BRA/1531"," G/TBT/N/BRA/1531")</f>
        <v xml:space="preserve"> G/TBT/N/BRA/1531</v>
      </c>
      <c r="C57" s="6" t="s">
        <v>50</v>
      </c>
      <c r="D57" s="8" t="s">
        <v>51</v>
      </c>
      <c r="E57" s="8" t="s">
        <v>52</v>
      </c>
      <c r="F57" s="8" t="s">
        <v>53</v>
      </c>
      <c r="G57" s="6" t="s">
        <v>23</v>
      </c>
      <c r="H57" s="6" t="s">
        <v>54</v>
      </c>
      <c r="I57" s="6" t="s">
        <v>55</v>
      </c>
      <c r="J57" s="6" t="s">
        <v>23</v>
      </c>
      <c r="K57" s="6"/>
      <c r="L57" s="7">
        <v>45425</v>
      </c>
      <c r="M57" s="6" t="s">
        <v>24</v>
      </c>
      <c r="N57" s="8" t="s">
        <v>56</v>
      </c>
      <c r="O57" s="6" t="str">
        <f>HYPERLINK("https://docs.wto.org/imrd/directdoc.asp?DDFDocuments/t/G/TBTN24/BRA1531.DOCX", "https://docs.wto.org/imrd/directdoc.asp?DDFDocuments/t/G/TBTN24/BRA1531.DOCX")</f>
        <v>https://docs.wto.org/imrd/directdoc.asp?DDFDocuments/t/G/TBTN24/BRA1531.DOCX</v>
      </c>
      <c r="P57" s="6" t="str">
        <f>HYPERLINK("https://docs.wto.org/imrd/directdoc.asp?DDFDocuments/u/G/TBTN24/BRA1531.DOCX", "https://docs.wto.org/imrd/directdoc.asp?DDFDocuments/u/G/TBTN24/BRA1531.DOCX")</f>
        <v>https://docs.wto.org/imrd/directdoc.asp?DDFDocuments/u/G/TBTN24/BRA1531.DOCX</v>
      </c>
      <c r="Q57" s="6" t="str">
        <f>HYPERLINK("https://docs.wto.org/imrd/directdoc.asp?DDFDocuments/v/G/TBTN24/BRA1531.DOCX", "https://docs.wto.org/imrd/directdoc.asp?DDFDocuments/v/G/TBTN24/BRA1531.DOCX")</f>
        <v>https://docs.wto.org/imrd/directdoc.asp?DDFDocuments/v/G/TBTN24/BRA1531.DOCX</v>
      </c>
    </row>
    <row r="58" spans="1:17" ht="64.95" customHeight="1" x14ac:dyDescent="0.3">
      <c r="A58" s="2" t="s">
        <v>709</v>
      </c>
      <c r="B58" s="6" t="str">
        <f>HYPERLINK("https://eping.wto.org/en/Search?viewData= G/TBT/N/BRA/1532"," G/TBT/N/BRA/1532")</f>
        <v xml:space="preserve"> G/TBT/N/BRA/1532</v>
      </c>
      <c r="C58" s="6" t="s">
        <v>50</v>
      </c>
      <c r="D58" s="8" t="s">
        <v>57</v>
      </c>
      <c r="E58" s="8" t="s">
        <v>58</v>
      </c>
      <c r="F58" s="8" t="s">
        <v>53</v>
      </c>
      <c r="G58" s="6" t="s">
        <v>59</v>
      </c>
      <c r="H58" s="6" t="s">
        <v>60</v>
      </c>
      <c r="I58" s="6" t="s">
        <v>55</v>
      </c>
      <c r="J58" s="6" t="s">
        <v>61</v>
      </c>
      <c r="K58" s="6"/>
      <c r="L58" s="7">
        <v>45469</v>
      </c>
      <c r="M58" s="6" t="s">
        <v>24</v>
      </c>
      <c r="N58" s="8" t="s">
        <v>62</v>
      </c>
      <c r="O58" s="6" t="str">
        <f>HYPERLINK("https://docs.wto.org/imrd/directdoc.asp?DDFDocuments/t/G/TBTN24/BRA1532.DOCX", "https://docs.wto.org/imrd/directdoc.asp?DDFDocuments/t/G/TBTN24/BRA1532.DOCX")</f>
        <v>https://docs.wto.org/imrd/directdoc.asp?DDFDocuments/t/G/TBTN24/BRA1532.DOCX</v>
      </c>
      <c r="P58" s="6" t="str">
        <f>HYPERLINK("https://docs.wto.org/imrd/directdoc.asp?DDFDocuments/u/G/TBTN24/BRA1532.DOCX", "https://docs.wto.org/imrd/directdoc.asp?DDFDocuments/u/G/TBTN24/BRA1532.DOCX")</f>
        <v>https://docs.wto.org/imrd/directdoc.asp?DDFDocuments/u/G/TBTN24/BRA1532.DOCX</v>
      </c>
      <c r="Q58" s="6" t="str">
        <f>HYPERLINK("https://docs.wto.org/imrd/directdoc.asp?DDFDocuments/v/G/TBTN24/BRA1532.DOCX", "https://docs.wto.org/imrd/directdoc.asp?DDFDocuments/v/G/TBTN24/BRA1532.DOCX")</f>
        <v>https://docs.wto.org/imrd/directdoc.asp?DDFDocuments/v/G/TBTN24/BRA1532.DOCX</v>
      </c>
    </row>
    <row r="59" spans="1:17" ht="64.95" customHeight="1" x14ac:dyDescent="0.3">
      <c r="A59" s="2" t="s">
        <v>709</v>
      </c>
      <c r="B59" s="6" t="str">
        <f>HYPERLINK("https://eping.wto.org/en/Search?viewData= G/TBT/N/BRA/1530"," G/TBT/N/BRA/1530")</f>
        <v xml:space="preserve"> G/TBT/N/BRA/1530</v>
      </c>
      <c r="C59" s="6" t="s">
        <v>50</v>
      </c>
      <c r="D59" s="8" t="s">
        <v>63</v>
      </c>
      <c r="E59" s="8" t="s">
        <v>64</v>
      </c>
      <c r="F59" s="8" t="s">
        <v>53</v>
      </c>
      <c r="G59" s="6" t="s">
        <v>59</v>
      </c>
      <c r="H59" s="6" t="s">
        <v>60</v>
      </c>
      <c r="I59" s="6" t="s">
        <v>55</v>
      </c>
      <c r="J59" s="6" t="s">
        <v>61</v>
      </c>
      <c r="K59" s="6"/>
      <c r="L59" s="7">
        <v>45469</v>
      </c>
      <c r="M59" s="6" t="s">
        <v>24</v>
      </c>
      <c r="N59" s="8" t="s">
        <v>65</v>
      </c>
      <c r="O59" s="6" t="str">
        <f>HYPERLINK("https://docs.wto.org/imrd/directdoc.asp?DDFDocuments/t/G/TBTN24/BRA1530.DOCX", "https://docs.wto.org/imrd/directdoc.asp?DDFDocuments/t/G/TBTN24/BRA1530.DOCX")</f>
        <v>https://docs.wto.org/imrd/directdoc.asp?DDFDocuments/t/G/TBTN24/BRA1530.DOCX</v>
      </c>
      <c r="P59" s="6" t="str">
        <f>HYPERLINK("https://docs.wto.org/imrd/directdoc.asp?DDFDocuments/u/G/TBTN24/BRA1530.DOCX", "https://docs.wto.org/imrd/directdoc.asp?DDFDocuments/u/G/TBTN24/BRA1530.DOCX")</f>
        <v>https://docs.wto.org/imrd/directdoc.asp?DDFDocuments/u/G/TBTN24/BRA1530.DOCX</v>
      </c>
      <c r="Q59" s="6" t="str">
        <f>HYPERLINK("https://docs.wto.org/imrd/directdoc.asp?DDFDocuments/v/G/TBTN24/BRA1530.DOCX", "https://docs.wto.org/imrd/directdoc.asp?DDFDocuments/v/G/TBTN24/BRA1530.DOCX")</f>
        <v>https://docs.wto.org/imrd/directdoc.asp?DDFDocuments/v/G/TBTN24/BRA1530.DOCX</v>
      </c>
    </row>
    <row r="60" spans="1:17" ht="64.95" customHeight="1" x14ac:dyDescent="0.3">
      <c r="A60" s="2" t="s">
        <v>709</v>
      </c>
      <c r="B60" s="6" t="str">
        <f>HYPERLINK("https://eping.wto.org/en/Search?viewData= G/TBT/N/BRA/1529"," G/TBT/N/BRA/1529")</f>
        <v xml:space="preserve"> G/TBT/N/BRA/1529</v>
      </c>
      <c r="C60" s="6" t="s">
        <v>50</v>
      </c>
      <c r="D60" s="8" t="s">
        <v>75</v>
      </c>
      <c r="E60" s="8" t="s">
        <v>76</v>
      </c>
      <c r="F60" s="8" t="s">
        <v>53</v>
      </c>
      <c r="G60" s="6" t="s">
        <v>23</v>
      </c>
      <c r="H60" s="6" t="s">
        <v>54</v>
      </c>
      <c r="I60" s="6" t="s">
        <v>55</v>
      </c>
      <c r="J60" s="6" t="s">
        <v>23</v>
      </c>
      <c r="K60" s="6"/>
      <c r="L60" s="7">
        <v>45439</v>
      </c>
      <c r="M60" s="6" t="s">
        <v>24</v>
      </c>
      <c r="N60" s="8" t="s">
        <v>77</v>
      </c>
      <c r="O60" s="6" t="str">
        <f>HYPERLINK("https://docs.wto.org/imrd/directdoc.asp?DDFDocuments/t/G/TBTN24/BRA1529.DOCX", "https://docs.wto.org/imrd/directdoc.asp?DDFDocuments/t/G/TBTN24/BRA1529.DOCX")</f>
        <v>https://docs.wto.org/imrd/directdoc.asp?DDFDocuments/t/G/TBTN24/BRA1529.DOCX</v>
      </c>
      <c r="P60" s="6" t="str">
        <f>HYPERLINK("https://docs.wto.org/imrd/directdoc.asp?DDFDocuments/u/G/TBTN24/BRA1529.DOCX", "https://docs.wto.org/imrd/directdoc.asp?DDFDocuments/u/G/TBTN24/BRA1529.DOCX")</f>
        <v>https://docs.wto.org/imrd/directdoc.asp?DDFDocuments/u/G/TBTN24/BRA1529.DOCX</v>
      </c>
      <c r="Q60" s="6" t="str">
        <f>HYPERLINK("https://docs.wto.org/imrd/directdoc.asp?DDFDocuments/v/G/TBTN24/BRA1529.DOCX", "https://docs.wto.org/imrd/directdoc.asp?DDFDocuments/v/G/TBTN24/BRA1529.DOCX")</f>
        <v>https://docs.wto.org/imrd/directdoc.asp?DDFDocuments/v/G/TBTN24/BRA1529.DOCX</v>
      </c>
    </row>
    <row r="61" spans="1:17" ht="64.95" customHeight="1" x14ac:dyDescent="0.3">
      <c r="A61" s="2" t="s">
        <v>709</v>
      </c>
      <c r="B61" s="6" t="str">
        <f>HYPERLINK("https://eping.wto.org/en/Search?viewData= G/TBT/N/BRA/1527"," G/TBT/N/BRA/1527")</f>
        <v xml:space="preserve"> G/TBT/N/BRA/1527</v>
      </c>
      <c r="C61" s="6" t="s">
        <v>50</v>
      </c>
      <c r="D61" s="8" t="s">
        <v>582</v>
      </c>
      <c r="E61" s="8" t="s">
        <v>583</v>
      </c>
      <c r="F61" s="8" t="s">
        <v>53</v>
      </c>
      <c r="G61" s="6" t="s">
        <v>23</v>
      </c>
      <c r="H61" s="6" t="s">
        <v>60</v>
      </c>
      <c r="I61" s="6" t="s">
        <v>55</v>
      </c>
      <c r="J61" s="6" t="s">
        <v>61</v>
      </c>
      <c r="K61" s="6"/>
      <c r="L61" s="7">
        <v>45406</v>
      </c>
      <c r="M61" s="6" t="s">
        <v>24</v>
      </c>
      <c r="N61" s="8" t="s">
        <v>584</v>
      </c>
      <c r="O61" s="6" t="str">
        <f>HYPERLINK("https://docs.wto.org/imrd/directdoc.asp?DDFDocuments/t/G/TBTN24/BRA1527.DOCX", "https://docs.wto.org/imrd/directdoc.asp?DDFDocuments/t/G/TBTN24/BRA1527.DOCX")</f>
        <v>https://docs.wto.org/imrd/directdoc.asp?DDFDocuments/t/G/TBTN24/BRA1527.DOCX</v>
      </c>
      <c r="P61" s="6" t="str">
        <f>HYPERLINK("https://docs.wto.org/imrd/directdoc.asp?DDFDocuments/u/G/TBTN24/BRA1527.DOCX", "https://docs.wto.org/imrd/directdoc.asp?DDFDocuments/u/G/TBTN24/BRA1527.DOCX")</f>
        <v>https://docs.wto.org/imrd/directdoc.asp?DDFDocuments/u/G/TBTN24/BRA1527.DOCX</v>
      </c>
      <c r="Q61" s="6" t="str">
        <f>HYPERLINK("https://docs.wto.org/imrd/directdoc.asp?DDFDocuments/v/G/TBTN24/BRA1527.DOCX", "https://docs.wto.org/imrd/directdoc.asp?DDFDocuments/v/G/TBTN24/BRA1527.DOCX")</f>
        <v>https://docs.wto.org/imrd/directdoc.asp?DDFDocuments/v/G/TBTN24/BRA1527.DOCX</v>
      </c>
    </row>
    <row r="62" spans="1:17" ht="64.95" customHeight="1" x14ac:dyDescent="0.3">
      <c r="A62" s="2" t="s">
        <v>709</v>
      </c>
      <c r="B62" s="6" t="str">
        <f>HYPERLINK("https://eping.wto.org/en/Search?viewData= G/TBT/N/BRA/1525"," G/TBT/N/BRA/1525")</f>
        <v xml:space="preserve"> G/TBT/N/BRA/1525</v>
      </c>
      <c r="C62" s="6" t="s">
        <v>50</v>
      </c>
      <c r="D62" s="8" t="s">
        <v>674</v>
      </c>
      <c r="E62" s="8" t="s">
        <v>675</v>
      </c>
      <c r="F62" s="8" t="s">
        <v>53</v>
      </c>
      <c r="G62" s="6" t="s">
        <v>23</v>
      </c>
      <c r="H62" s="6" t="s">
        <v>676</v>
      </c>
      <c r="I62" s="6" t="s">
        <v>55</v>
      </c>
      <c r="J62" s="6" t="s">
        <v>23</v>
      </c>
      <c r="K62" s="6"/>
      <c r="L62" s="7">
        <v>45416</v>
      </c>
      <c r="M62" s="6" t="s">
        <v>24</v>
      </c>
      <c r="N62" s="8" t="s">
        <v>677</v>
      </c>
      <c r="O62" s="6" t="str">
        <f>HYPERLINK("https://docs.wto.org/imrd/directdoc.asp?DDFDocuments/t/G/TBTN24/BRA1525.DOCX", "https://docs.wto.org/imrd/directdoc.asp?DDFDocuments/t/G/TBTN24/BRA1525.DOCX")</f>
        <v>https://docs.wto.org/imrd/directdoc.asp?DDFDocuments/t/G/TBTN24/BRA1525.DOCX</v>
      </c>
      <c r="P62" s="6" t="str">
        <f>HYPERLINK("https://docs.wto.org/imrd/directdoc.asp?DDFDocuments/u/G/TBTN24/BRA1525.DOCX", "https://docs.wto.org/imrd/directdoc.asp?DDFDocuments/u/G/TBTN24/BRA1525.DOCX")</f>
        <v>https://docs.wto.org/imrd/directdoc.asp?DDFDocuments/u/G/TBTN24/BRA1525.DOCX</v>
      </c>
      <c r="Q62" s="6" t="str">
        <f>HYPERLINK("https://docs.wto.org/imrd/directdoc.asp?DDFDocuments/v/G/TBTN24/BRA1525.DOCX", "https://docs.wto.org/imrd/directdoc.asp?DDFDocuments/v/G/TBTN24/BRA1525.DOCX")</f>
        <v>https://docs.wto.org/imrd/directdoc.asp?DDFDocuments/v/G/TBTN24/BRA1525.DOCX</v>
      </c>
    </row>
    <row r="63" spans="1:17" ht="64.95" customHeight="1" x14ac:dyDescent="0.3">
      <c r="A63" s="2" t="s">
        <v>709</v>
      </c>
      <c r="B63" s="6" t="str">
        <f>HYPERLINK("https://eping.wto.org/en/Search?viewData= G/TBT/N/BRA/1524"," G/TBT/N/BRA/1524")</f>
        <v xml:space="preserve"> G/TBT/N/BRA/1524</v>
      </c>
      <c r="C63" s="6" t="s">
        <v>50</v>
      </c>
      <c r="D63" s="8" t="s">
        <v>678</v>
      </c>
      <c r="E63" s="8" t="s">
        <v>679</v>
      </c>
      <c r="F63" s="8" t="s">
        <v>53</v>
      </c>
      <c r="G63" s="6" t="s">
        <v>23</v>
      </c>
      <c r="H63" s="6" t="s">
        <v>676</v>
      </c>
      <c r="I63" s="6" t="s">
        <v>55</v>
      </c>
      <c r="J63" s="6" t="s">
        <v>23</v>
      </c>
      <c r="K63" s="6"/>
      <c r="L63" s="7">
        <v>45416</v>
      </c>
      <c r="M63" s="6" t="s">
        <v>24</v>
      </c>
      <c r="N63" s="8" t="s">
        <v>680</v>
      </c>
      <c r="O63" s="6" t="str">
        <f>HYPERLINK("https://docs.wto.org/imrd/directdoc.asp?DDFDocuments/t/G/TBTN24/BRA1524.DOCX", "https://docs.wto.org/imrd/directdoc.asp?DDFDocuments/t/G/TBTN24/BRA1524.DOCX")</f>
        <v>https://docs.wto.org/imrd/directdoc.asp?DDFDocuments/t/G/TBTN24/BRA1524.DOCX</v>
      </c>
      <c r="P63" s="6" t="str">
        <f>HYPERLINK("https://docs.wto.org/imrd/directdoc.asp?DDFDocuments/u/G/TBTN24/BRA1524.DOCX", "https://docs.wto.org/imrd/directdoc.asp?DDFDocuments/u/G/TBTN24/BRA1524.DOCX")</f>
        <v>https://docs.wto.org/imrd/directdoc.asp?DDFDocuments/u/G/TBTN24/BRA1524.DOCX</v>
      </c>
      <c r="Q63" s="6" t="str">
        <f>HYPERLINK("https://docs.wto.org/imrd/directdoc.asp?DDFDocuments/v/G/TBTN24/BRA1524.DOCX", "https://docs.wto.org/imrd/directdoc.asp?DDFDocuments/v/G/TBTN24/BRA1524.DOCX")</f>
        <v>https://docs.wto.org/imrd/directdoc.asp?DDFDocuments/v/G/TBTN24/BRA1524.DOCX</v>
      </c>
    </row>
    <row r="64" spans="1:17" ht="64.95" customHeight="1" x14ac:dyDescent="0.3">
      <c r="A64" s="2" t="s">
        <v>794</v>
      </c>
      <c r="B64" s="6" t="str">
        <f>HYPERLINK("https://eping.wto.org/en/Search?viewData= G/TBT/N/EGY/432"," G/TBT/N/EGY/432")</f>
        <v xml:space="preserve"> G/TBT/N/EGY/432</v>
      </c>
      <c r="C64" s="6" t="s">
        <v>453</v>
      </c>
      <c r="D64" s="8" t="s">
        <v>616</v>
      </c>
      <c r="E64" s="8" t="s">
        <v>617</v>
      </c>
      <c r="F64" s="8" t="s">
        <v>618</v>
      </c>
      <c r="G64" s="6" t="s">
        <v>23</v>
      </c>
      <c r="H64" s="6" t="s">
        <v>619</v>
      </c>
      <c r="I64" s="6" t="s">
        <v>467</v>
      </c>
      <c r="J64" s="6" t="s">
        <v>73</v>
      </c>
      <c r="K64" s="6"/>
      <c r="L64" s="7">
        <v>45415</v>
      </c>
      <c r="M64" s="6" t="s">
        <v>24</v>
      </c>
      <c r="N64" s="6"/>
      <c r="O64" s="6" t="str">
        <f>HYPERLINK("https://docs.wto.org/imrd/directdoc.asp?DDFDocuments/t/G/TBTN24/EGY432.DOCX", "https://docs.wto.org/imrd/directdoc.asp?DDFDocuments/t/G/TBTN24/EGY432.DOCX")</f>
        <v>https://docs.wto.org/imrd/directdoc.asp?DDFDocuments/t/G/TBTN24/EGY432.DOCX</v>
      </c>
      <c r="P64" s="6" t="str">
        <f>HYPERLINK("https://docs.wto.org/imrd/directdoc.asp?DDFDocuments/u/G/TBTN24/EGY432.DOCX", "https://docs.wto.org/imrd/directdoc.asp?DDFDocuments/u/G/TBTN24/EGY432.DOCX")</f>
        <v>https://docs.wto.org/imrd/directdoc.asp?DDFDocuments/u/G/TBTN24/EGY432.DOCX</v>
      </c>
      <c r="Q64" s="6" t="str">
        <f>HYPERLINK("https://docs.wto.org/imrd/directdoc.asp?DDFDocuments/v/G/TBTN24/EGY432.DOCX", "https://docs.wto.org/imrd/directdoc.asp?DDFDocuments/v/G/TBTN24/EGY432.DOCX")</f>
        <v>https://docs.wto.org/imrd/directdoc.asp?DDFDocuments/v/G/TBTN24/EGY432.DOCX</v>
      </c>
    </row>
    <row r="65" spans="1:17" ht="64.95" customHeight="1" x14ac:dyDescent="0.3">
      <c r="A65" s="2" t="s">
        <v>794</v>
      </c>
      <c r="B65" s="6" t="str">
        <f>HYPERLINK("https://eping.wto.org/en/Search?viewData= G/TBT/N/EGY/431"," G/TBT/N/EGY/431")</f>
        <v xml:space="preserve"> G/TBT/N/EGY/431</v>
      </c>
      <c r="C65" s="6" t="s">
        <v>453</v>
      </c>
      <c r="D65" s="8" t="s">
        <v>672</v>
      </c>
      <c r="E65" s="8" t="s">
        <v>673</v>
      </c>
      <c r="F65" s="8" t="s">
        <v>618</v>
      </c>
      <c r="G65" s="6" t="s">
        <v>23</v>
      </c>
      <c r="H65" s="6" t="s">
        <v>619</v>
      </c>
      <c r="I65" s="6" t="s">
        <v>467</v>
      </c>
      <c r="J65" s="6" t="s">
        <v>23</v>
      </c>
      <c r="K65" s="6"/>
      <c r="L65" s="7">
        <v>45415</v>
      </c>
      <c r="M65" s="6" t="s">
        <v>24</v>
      </c>
      <c r="N65" s="6"/>
      <c r="O65" s="6" t="str">
        <f>HYPERLINK("https://docs.wto.org/imrd/directdoc.asp?DDFDocuments/t/G/TBTN24/EGY431.DOCX", "https://docs.wto.org/imrd/directdoc.asp?DDFDocuments/t/G/TBTN24/EGY431.DOCX")</f>
        <v>https://docs.wto.org/imrd/directdoc.asp?DDFDocuments/t/G/TBTN24/EGY431.DOCX</v>
      </c>
      <c r="P65" s="6" t="str">
        <f>HYPERLINK("https://docs.wto.org/imrd/directdoc.asp?DDFDocuments/u/G/TBTN24/EGY431.DOCX", "https://docs.wto.org/imrd/directdoc.asp?DDFDocuments/u/G/TBTN24/EGY431.DOCX")</f>
        <v>https://docs.wto.org/imrd/directdoc.asp?DDFDocuments/u/G/TBTN24/EGY431.DOCX</v>
      </c>
      <c r="Q65" s="6" t="str">
        <f>HYPERLINK("https://docs.wto.org/imrd/directdoc.asp?DDFDocuments/v/G/TBTN24/EGY431.DOCX", "https://docs.wto.org/imrd/directdoc.asp?DDFDocuments/v/G/TBTN24/EGY431.DOCX")</f>
        <v>https://docs.wto.org/imrd/directdoc.asp?DDFDocuments/v/G/TBTN24/EGY431.DOCX</v>
      </c>
    </row>
    <row r="66" spans="1:17" ht="64.95" customHeight="1" x14ac:dyDescent="0.3">
      <c r="A66" s="2" t="s">
        <v>749</v>
      </c>
      <c r="B66" s="6" t="str">
        <f>HYPERLINK("https://eping.wto.org/en/Search?viewData= G/TBT/N/PAN/130"," G/TBT/N/PAN/130")</f>
        <v xml:space="preserve"> G/TBT/N/PAN/130</v>
      </c>
      <c r="C66" s="6" t="s">
        <v>400</v>
      </c>
      <c r="D66" s="8" t="s">
        <v>401</v>
      </c>
      <c r="E66" s="8" t="s">
        <v>402</v>
      </c>
      <c r="F66" s="8" t="s">
        <v>403</v>
      </c>
      <c r="G66" s="6" t="s">
        <v>23</v>
      </c>
      <c r="H66" s="6" t="s">
        <v>404</v>
      </c>
      <c r="I66" s="6" t="s">
        <v>405</v>
      </c>
      <c r="J66" s="6" t="s">
        <v>406</v>
      </c>
      <c r="K66" s="6"/>
      <c r="L66" s="7">
        <v>45426</v>
      </c>
      <c r="M66" s="6" t="s">
        <v>24</v>
      </c>
      <c r="N66" s="8" t="s">
        <v>407</v>
      </c>
      <c r="O66" s="6" t="str">
        <f>HYPERLINK("https://docs.wto.org/imrd/directdoc.asp?DDFDocuments/t/G/TBTN24/PAN130.DOCX", "https://docs.wto.org/imrd/directdoc.asp?DDFDocuments/t/G/TBTN24/PAN130.DOCX")</f>
        <v>https://docs.wto.org/imrd/directdoc.asp?DDFDocuments/t/G/TBTN24/PAN130.DOCX</v>
      </c>
      <c r="P66" s="6" t="str">
        <f>HYPERLINK("https://docs.wto.org/imrd/directdoc.asp?DDFDocuments/u/G/TBTN24/PAN130.DOCX", "https://docs.wto.org/imrd/directdoc.asp?DDFDocuments/u/G/TBTN24/PAN130.DOCX")</f>
        <v>https://docs.wto.org/imrd/directdoc.asp?DDFDocuments/u/G/TBTN24/PAN130.DOCX</v>
      </c>
      <c r="Q66" s="6" t="str">
        <f>HYPERLINK("https://docs.wto.org/imrd/directdoc.asp?DDFDocuments/v/G/TBTN24/PAN130.DOCX", "https://docs.wto.org/imrd/directdoc.asp?DDFDocuments/v/G/TBTN24/PAN130.DOCX")</f>
        <v>https://docs.wto.org/imrd/directdoc.asp?DDFDocuments/v/G/TBTN24/PAN130.DOCX</v>
      </c>
    </row>
    <row r="67" spans="1:17" ht="64.95" customHeight="1" x14ac:dyDescent="0.3">
      <c r="A67" s="2" t="s">
        <v>714</v>
      </c>
      <c r="B67" s="6" t="str">
        <f>HYPERLINK("https://eping.wto.org/en/Search?viewData= G/TBT/N/MDA/56"," G/TBT/N/MDA/56")</f>
        <v xml:space="preserve"> G/TBT/N/MDA/56</v>
      </c>
      <c r="C67" s="6" t="s">
        <v>66</v>
      </c>
      <c r="D67" s="8" t="s">
        <v>137</v>
      </c>
      <c r="E67" s="8" t="s">
        <v>138</v>
      </c>
      <c r="F67" s="8" t="s">
        <v>139</v>
      </c>
      <c r="G67" s="6" t="s">
        <v>140</v>
      </c>
      <c r="H67" s="6" t="s">
        <v>141</v>
      </c>
      <c r="I67" s="6" t="s">
        <v>72</v>
      </c>
      <c r="J67" s="6" t="s">
        <v>23</v>
      </c>
      <c r="K67" s="6"/>
      <c r="L67" s="7" t="s">
        <v>23</v>
      </c>
      <c r="M67" s="6" t="s">
        <v>24</v>
      </c>
      <c r="N67" s="8" t="s">
        <v>142</v>
      </c>
      <c r="O67" s="6" t="str">
        <f>HYPERLINK("https://docs.wto.org/imrd/directdoc.asp?DDFDocuments/t/G/TBTN24/MDA56.DOCX", "https://docs.wto.org/imrd/directdoc.asp?DDFDocuments/t/G/TBTN24/MDA56.DOCX")</f>
        <v>https://docs.wto.org/imrd/directdoc.asp?DDFDocuments/t/G/TBTN24/MDA56.DOCX</v>
      </c>
      <c r="P67" s="6" t="str">
        <f>HYPERLINK("https://docs.wto.org/imrd/directdoc.asp?DDFDocuments/u/G/TBTN24/MDA56.DOCX", "https://docs.wto.org/imrd/directdoc.asp?DDFDocuments/u/G/TBTN24/MDA56.DOCX")</f>
        <v>https://docs.wto.org/imrd/directdoc.asp?DDFDocuments/u/G/TBTN24/MDA56.DOCX</v>
      </c>
      <c r="Q67" s="6" t="str">
        <f>HYPERLINK("https://docs.wto.org/imrd/directdoc.asp?DDFDocuments/v/G/TBTN24/MDA56.DOCX", "https://docs.wto.org/imrd/directdoc.asp?DDFDocuments/v/G/TBTN24/MDA56.DOCX")</f>
        <v>https://docs.wto.org/imrd/directdoc.asp?DDFDocuments/v/G/TBTN24/MDA56.DOCX</v>
      </c>
    </row>
    <row r="68" spans="1:17" ht="64.95" customHeight="1" x14ac:dyDescent="0.3">
      <c r="A68" s="2" t="s">
        <v>785</v>
      </c>
      <c r="B68" s="6" t="str">
        <f>HYPERLINK("https://eping.wto.org/en/Search?viewData= G/TBT/N/EU/1054"," G/TBT/N/EU/1054")</f>
        <v xml:space="preserve"> G/TBT/N/EU/1054</v>
      </c>
      <c r="C68" s="6" t="s">
        <v>529</v>
      </c>
      <c r="D68" s="8" t="s">
        <v>530</v>
      </c>
      <c r="E68" s="8" t="s">
        <v>531</v>
      </c>
      <c r="F68" s="8" t="s">
        <v>532</v>
      </c>
      <c r="G68" s="6" t="s">
        <v>23</v>
      </c>
      <c r="H68" s="6" t="s">
        <v>533</v>
      </c>
      <c r="I68" s="6" t="s">
        <v>534</v>
      </c>
      <c r="J68" s="6" t="s">
        <v>96</v>
      </c>
      <c r="K68" s="6"/>
      <c r="L68" s="7">
        <v>45418</v>
      </c>
      <c r="M68" s="6" t="s">
        <v>24</v>
      </c>
      <c r="N68" s="8" t="s">
        <v>535</v>
      </c>
      <c r="O68" s="6" t="str">
        <f>HYPERLINK("https://docs.wto.org/imrd/directdoc.asp?DDFDocuments/t/G/TBTN24/EU1054.DOCX", "https://docs.wto.org/imrd/directdoc.asp?DDFDocuments/t/G/TBTN24/EU1054.DOCX")</f>
        <v>https://docs.wto.org/imrd/directdoc.asp?DDFDocuments/t/G/TBTN24/EU1054.DOCX</v>
      </c>
      <c r="P68" s="6" t="str">
        <f>HYPERLINK("https://docs.wto.org/imrd/directdoc.asp?DDFDocuments/u/G/TBTN24/EU1054.DOCX", "https://docs.wto.org/imrd/directdoc.asp?DDFDocuments/u/G/TBTN24/EU1054.DOCX")</f>
        <v>https://docs.wto.org/imrd/directdoc.asp?DDFDocuments/u/G/TBTN24/EU1054.DOCX</v>
      </c>
      <c r="Q68" s="6" t="str">
        <f>HYPERLINK("https://docs.wto.org/imrd/directdoc.asp?DDFDocuments/v/G/TBTN24/EU1054.DOCX", "https://docs.wto.org/imrd/directdoc.asp?DDFDocuments/v/G/TBTN24/EU1054.DOCX")</f>
        <v>https://docs.wto.org/imrd/directdoc.asp?DDFDocuments/v/G/TBTN24/EU1054.DOCX</v>
      </c>
    </row>
    <row r="69" spans="1:17" ht="64.95" customHeight="1" x14ac:dyDescent="0.3">
      <c r="A69" s="2" t="s">
        <v>785</v>
      </c>
      <c r="B69" s="6" t="str">
        <f>HYPERLINK("https://eping.wto.org/en/Search?viewData= G/TBT/N/EU/1053"," G/TBT/N/EU/1053")</f>
        <v xml:space="preserve"> G/TBT/N/EU/1053</v>
      </c>
      <c r="C69" s="6" t="s">
        <v>529</v>
      </c>
      <c r="D69" s="8" t="s">
        <v>536</v>
      </c>
      <c r="E69" s="8" t="s">
        <v>537</v>
      </c>
      <c r="F69" s="8" t="s">
        <v>532</v>
      </c>
      <c r="G69" s="6" t="s">
        <v>23</v>
      </c>
      <c r="H69" s="6" t="s">
        <v>533</v>
      </c>
      <c r="I69" s="6" t="s">
        <v>538</v>
      </c>
      <c r="J69" s="6" t="s">
        <v>96</v>
      </c>
      <c r="K69" s="6"/>
      <c r="L69" s="7">
        <v>45418</v>
      </c>
      <c r="M69" s="6" t="s">
        <v>24</v>
      </c>
      <c r="N69" s="8" t="s">
        <v>539</v>
      </c>
      <c r="O69" s="6" t="str">
        <f>HYPERLINK("https://docs.wto.org/imrd/directdoc.asp?DDFDocuments/t/G/TBTN24/NEU1053.DOCX", "https://docs.wto.org/imrd/directdoc.asp?DDFDocuments/t/G/TBTN24/NEU1053.DOCX")</f>
        <v>https://docs.wto.org/imrd/directdoc.asp?DDFDocuments/t/G/TBTN24/NEU1053.DOCX</v>
      </c>
      <c r="P69" s="6" t="str">
        <f>HYPERLINK("https://docs.wto.org/imrd/directdoc.asp?DDFDocuments/u/G/TBTN24/NEU1053.DOCX", "https://docs.wto.org/imrd/directdoc.asp?DDFDocuments/u/G/TBTN24/NEU1053.DOCX")</f>
        <v>https://docs.wto.org/imrd/directdoc.asp?DDFDocuments/u/G/TBTN24/NEU1053.DOCX</v>
      </c>
      <c r="Q69" s="6" t="str">
        <f>HYPERLINK("https://docs.wto.org/imrd/directdoc.asp?DDFDocuments/v/G/TBTN24/NEU1053.DOCX", "https://docs.wto.org/imrd/directdoc.asp?DDFDocuments/v/G/TBTN24/NEU1053.DOCX")</f>
        <v>https://docs.wto.org/imrd/directdoc.asp?DDFDocuments/v/G/TBTN24/NEU1053.DOCX</v>
      </c>
    </row>
    <row r="70" spans="1:17" ht="64.95" customHeight="1" x14ac:dyDescent="0.3">
      <c r="A70" s="2" t="s">
        <v>785</v>
      </c>
      <c r="B70" s="6" t="str">
        <f>HYPERLINK("https://eping.wto.org/en/Search?viewData= G/TBT/N/EU/1055"," G/TBT/N/EU/1055")</f>
        <v xml:space="preserve"> G/TBT/N/EU/1055</v>
      </c>
      <c r="C70" s="6" t="s">
        <v>529</v>
      </c>
      <c r="D70" s="8" t="s">
        <v>550</v>
      </c>
      <c r="E70" s="8" t="s">
        <v>551</v>
      </c>
      <c r="F70" s="8" t="s">
        <v>532</v>
      </c>
      <c r="G70" s="6" t="s">
        <v>23</v>
      </c>
      <c r="H70" s="6" t="s">
        <v>533</v>
      </c>
      <c r="I70" s="6" t="s">
        <v>534</v>
      </c>
      <c r="J70" s="6" t="s">
        <v>96</v>
      </c>
      <c r="K70" s="6"/>
      <c r="L70" s="7">
        <v>45418</v>
      </c>
      <c r="M70" s="6" t="s">
        <v>24</v>
      </c>
      <c r="N70" s="8" t="s">
        <v>552</v>
      </c>
      <c r="O70" s="6" t="str">
        <f>HYPERLINK("https://docs.wto.org/imrd/directdoc.asp?DDFDocuments/t/G/TBTN24/EU1055.DOCX", "https://docs.wto.org/imrd/directdoc.asp?DDFDocuments/t/G/TBTN24/EU1055.DOCX")</f>
        <v>https://docs.wto.org/imrd/directdoc.asp?DDFDocuments/t/G/TBTN24/EU1055.DOCX</v>
      </c>
      <c r="P70" s="6" t="str">
        <f>HYPERLINK("https://docs.wto.org/imrd/directdoc.asp?DDFDocuments/u/G/TBTN24/EU1055.DOCX", "https://docs.wto.org/imrd/directdoc.asp?DDFDocuments/u/G/TBTN24/EU1055.DOCX")</f>
        <v>https://docs.wto.org/imrd/directdoc.asp?DDFDocuments/u/G/TBTN24/EU1055.DOCX</v>
      </c>
      <c r="Q70" s="6" t="str">
        <f>HYPERLINK("https://docs.wto.org/imrd/directdoc.asp?DDFDocuments/v/G/TBTN24/EU1055.DOCX", "https://docs.wto.org/imrd/directdoc.asp?DDFDocuments/v/G/TBTN24/EU1055.DOCX")</f>
        <v>https://docs.wto.org/imrd/directdoc.asp?DDFDocuments/v/G/TBTN24/EU1055.DOCX</v>
      </c>
    </row>
    <row r="71" spans="1:17" ht="64.95" customHeight="1" x14ac:dyDescent="0.3">
      <c r="A71" s="2" t="s">
        <v>785</v>
      </c>
      <c r="B71" s="6" t="str">
        <f>HYPERLINK("https://eping.wto.org/en/Search?viewData= G/TBT/N/EU/1051"," G/TBT/N/EU/1051")</f>
        <v xml:space="preserve"> G/TBT/N/EU/1051</v>
      </c>
      <c r="C71" s="6" t="s">
        <v>529</v>
      </c>
      <c r="D71" s="8" t="s">
        <v>559</v>
      </c>
      <c r="E71" s="8" t="s">
        <v>560</v>
      </c>
      <c r="F71" s="8" t="s">
        <v>532</v>
      </c>
      <c r="G71" s="6" t="s">
        <v>23</v>
      </c>
      <c r="H71" s="6" t="s">
        <v>533</v>
      </c>
      <c r="I71" s="6" t="s">
        <v>538</v>
      </c>
      <c r="J71" s="6" t="s">
        <v>96</v>
      </c>
      <c r="K71" s="6"/>
      <c r="L71" s="7">
        <v>45418</v>
      </c>
      <c r="M71" s="6" t="s">
        <v>24</v>
      </c>
      <c r="N71" s="8" t="s">
        <v>561</v>
      </c>
      <c r="O71" s="6" t="str">
        <f>HYPERLINK("https://docs.wto.org/imrd/directdoc.asp?DDFDocuments/t/G/TBTN24/EU1051.DOCX", "https://docs.wto.org/imrd/directdoc.asp?DDFDocuments/t/G/TBTN24/EU1051.DOCX")</f>
        <v>https://docs.wto.org/imrd/directdoc.asp?DDFDocuments/t/G/TBTN24/EU1051.DOCX</v>
      </c>
      <c r="P71" s="6" t="str">
        <f>HYPERLINK("https://docs.wto.org/imrd/directdoc.asp?DDFDocuments/u/G/TBTN24/EU1051.DOCX", "https://docs.wto.org/imrd/directdoc.asp?DDFDocuments/u/G/TBTN24/EU1051.DOCX")</f>
        <v>https://docs.wto.org/imrd/directdoc.asp?DDFDocuments/u/G/TBTN24/EU1051.DOCX</v>
      </c>
      <c r="Q71" s="6" t="str">
        <f>HYPERLINK("https://docs.wto.org/imrd/directdoc.asp?DDFDocuments/v/G/TBTN24/EU1051.DOCX", "https://docs.wto.org/imrd/directdoc.asp?DDFDocuments/v/G/TBTN24/EU1051.DOCX")</f>
        <v>https://docs.wto.org/imrd/directdoc.asp?DDFDocuments/v/G/TBTN24/EU1051.DOCX</v>
      </c>
    </row>
    <row r="72" spans="1:17" ht="64.95" customHeight="1" x14ac:dyDescent="0.3">
      <c r="A72" s="2" t="s">
        <v>785</v>
      </c>
      <c r="B72" s="6" t="str">
        <f>HYPERLINK("https://eping.wto.org/en/Search?viewData= G/TBT/N/EU/1052"," G/TBT/N/EU/1052")</f>
        <v xml:space="preserve"> G/TBT/N/EU/1052</v>
      </c>
      <c r="C72" s="6" t="s">
        <v>529</v>
      </c>
      <c r="D72" s="8" t="s">
        <v>562</v>
      </c>
      <c r="E72" s="8" t="s">
        <v>563</v>
      </c>
      <c r="F72" s="8" t="s">
        <v>532</v>
      </c>
      <c r="G72" s="6" t="s">
        <v>23</v>
      </c>
      <c r="H72" s="6" t="s">
        <v>533</v>
      </c>
      <c r="I72" s="6" t="s">
        <v>534</v>
      </c>
      <c r="J72" s="6" t="s">
        <v>96</v>
      </c>
      <c r="K72" s="6"/>
      <c r="L72" s="7">
        <v>45418</v>
      </c>
      <c r="M72" s="6" t="s">
        <v>24</v>
      </c>
      <c r="N72" s="8" t="s">
        <v>564</v>
      </c>
      <c r="O72" s="6" t="str">
        <f>HYPERLINK("https://docs.wto.org/imrd/directdoc.asp?DDFDocuments/t/G/TBTN24/EU1052.DOCX", "https://docs.wto.org/imrd/directdoc.asp?DDFDocuments/t/G/TBTN24/EU1052.DOCX")</f>
        <v>https://docs.wto.org/imrd/directdoc.asp?DDFDocuments/t/G/TBTN24/EU1052.DOCX</v>
      </c>
      <c r="P72" s="6" t="str">
        <f>HYPERLINK("https://docs.wto.org/imrd/directdoc.asp?DDFDocuments/u/G/TBTN24/EU1052.DOCX", "https://docs.wto.org/imrd/directdoc.asp?DDFDocuments/u/G/TBTN24/EU1052.DOCX")</f>
        <v>https://docs.wto.org/imrd/directdoc.asp?DDFDocuments/u/G/TBTN24/EU1052.DOCX</v>
      </c>
      <c r="Q72" s="6" t="str">
        <f>HYPERLINK("https://docs.wto.org/imrd/directdoc.asp?DDFDocuments/v/G/TBTN24/EU1052.DOCX", "https://docs.wto.org/imrd/directdoc.asp?DDFDocuments/v/G/TBTN24/EU1052.DOCX")</f>
        <v>https://docs.wto.org/imrd/directdoc.asp?DDFDocuments/v/G/TBTN24/EU1052.DOCX</v>
      </c>
    </row>
    <row r="73" spans="1:17" ht="64.95" customHeight="1" x14ac:dyDescent="0.3">
      <c r="A73" s="2" t="s">
        <v>723</v>
      </c>
      <c r="B73"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3" s="6" t="s">
        <v>168</v>
      </c>
      <c r="D73" s="8" t="s">
        <v>169</v>
      </c>
      <c r="E73" s="8" t="s">
        <v>170</v>
      </c>
      <c r="F73" s="8" t="s">
        <v>171</v>
      </c>
      <c r="G73" s="6" t="s">
        <v>172</v>
      </c>
      <c r="H73" s="6" t="s">
        <v>173</v>
      </c>
      <c r="I73" s="6" t="s">
        <v>174</v>
      </c>
      <c r="J73" s="6" t="s">
        <v>61</v>
      </c>
      <c r="K73" s="6"/>
      <c r="L73" s="7">
        <v>45436</v>
      </c>
      <c r="M73" s="6" t="s">
        <v>24</v>
      </c>
      <c r="N73" s="8" t="s">
        <v>175</v>
      </c>
      <c r="O73" s="6" t="str">
        <f>HYPERLINK("https://docs.wto.org/imrd/directdoc.asp?DDFDocuments/t/G/TBTN24/ARE604.DOCX", "https://docs.wto.org/imrd/directdoc.asp?DDFDocuments/t/G/TBTN24/ARE604.DOCX")</f>
        <v>https://docs.wto.org/imrd/directdoc.asp?DDFDocuments/t/G/TBTN24/ARE604.DOCX</v>
      </c>
      <c r="P73" s="6" t="str">
        <f>HYPERLINK("https://docs.wto.org/imrd/directdoc.asp?DDFDocuments/u/G/TBTN24/ARE604.DOCX", "https://docs.wto.org/imrd/directdoc.asp?DDFDocuments/u/G/TBTN24/ARE604.DOCX")</f>
        <v>https://docs.wto.org/imrd/directdoc.asp?DDFDocuments/u/G/TBTN24/ARE604.DOCX</v>
      </c>
      <c r="Q73" s="6" t="str">
        <f>HYPERLINK("https://docs.wto.org/imrd/directdoc.asp?DDFDocuments/v/G/TBTN24/ARE604.DOCX", "https://docs.wto.org/imrd/directdoc.asp?DDFDocuments/v/G/TBTN24/ARE604.DOCX")</f>
        <v>https://docs.wto.org/imrd/directdoc.asp?DDFDocuments/v/G/TBTN24/ARE604.DOCX</v>
      </c>
    </row>
    <row r="74" spans="1:17" ht="64.95" customHeight="1" x14ac:dyDescent="0.3">
      <c r="A74" s="2" t="s">
        <v>723</v>
      </c>
      <c r="B74"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4" s="6" t="s">
        <v>182</v>
      </c>
      <c r="D74" s="8" t="s">
        <v>169</v>
      </c>
      <c r="E74" s="8" t="s">
        <v>170</v>
      </c>
      <c r="F74" s="8" t="s">
        <v>171</v>
      </c>
      <c r="G74" s="6" t="s">
        <v>172</v>
      </c>
      <c r="H74" s="6" t="s">
        <v>173</v>
      </c>
      <c r="I74" s="6" t="s">
        <v>174</v>
      </c>
      <c r="J74" s="6" t="s">
        <v>61</v>
      </c>
      <c r="K74" s="6"/>
      <c r="L74" s="7">
        <v>45436</v>
      </c>
      <c r="M74" s="6" t="s">
        <v>24</v>
      </c>
      <c r="N74" s="8" t="s">
        <v>175</v>
      </c>
      <c r="O74" s="6" t="str">
        <f>HYPERLINK("https://docs.wto.org/imrd/directdoc.asp?DDFDocuments/t/G/TBTN24/ARE604.DOCX", "https://docs.wto.org/imrd/directdoc.asp?DDFDocuments/t/G/TBTN24/ARE604.DOCX")</f>
        <v>https://docs.wto.org/imrd/directdoc.asp?DDFDocuments/t/G/TBTN24/ARE604.DOCX</v>
      </c>
      <c r="P74" s="6" t="str">
        <f>HYPERLINK("https://docs.wto.org/imrd/directdoc.asp?DDFDocuments/u/G/TBTN24/ARE604.DOCX", "https://docs.wto.org/imrd/directdoc.asp?DDFDocuments/u/G/TBTN24/ARE604.DOCX")</f>
        <v>https://docs.wto.org/imrd/directdoc.asp?DDFDocuments/u/G/TBTN24/ARE604.DOCX</v>
      </c>
      <c r="Q74" s="6" t="str">
        <f>HYPERLINK("https://docs.wto.org/imrd/directdoc.asp?DDFDocuments/v/G/TBTN24/ARE604.DOCX", "https://docs.wto.org/imrd/directdoc.asp?DDFDocuments/v/G/TBTN24/ARE604.DOCX")</f>
        <v>https://docs.wto.org/imrd/directdoc.asp?DDFDocuments/v/G/TBTN24/ARE604.DOCX</v>
      </c>
    </row>
    <row r="75" spans="1:17" ht="64.95" customHeight="1" x14ac:dyDescent="0.3">
      <c r="A75" s="2" t="s">
        <v>723</v>
      </c>
      <c r="B75"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5" s="6" t="s">
        <v>190</v>
      </c>
      <c r="D75" s="8" t="s">
        <v>169</v>
      </c>
      <c r="E75" s="8" t="s">
        <v>170</v>
      </c>
      <c r="F75" s="8" t="s">
        <v>171</v>
      </c>
      <c r="G75" s="6" t="s">
        <v>172</v>
      </c>
      <c r="H75" s="6" t="s">
        <v>173</v>
      </c>
      <c r="I75" s="6" t="s">
        <v>174</v>
      </c>
      <c r="J75" s="6" t="s">
        <v>61</v>
      </c>
      <c r="K75" s="6"/>
      <c r="L75" s="7">
        <v>45436</v>
      </c>
      <c r="M75" s="6" t="s">
        <v>24</v>
      </c>
      <c r="N75" s="8" t="s">
        <v>175</v>
      </c>
      <c r="O75" s="6" t="str">
        <f>HYPERLINK("https://docs.wto.org/imrd/directdoc.asp?DDFDocuments/t/G/TBTN24/ARE604.DOCX", "https://docs.wto.org/imrd/directdoc.asp?DDFDocuments/t/G/TBTN24/ARE604.DOCX")</f>
        <v>https://docs.wto.org/imrd/directdoc.asp?DDFDocuments/t/G/TBTN24/ARE604.DOCX</v>
      </c>
      <c r="P75" s="6" t="str">
        <f>HYPERLINK("https://docs.wto.org/imrd/directdoc.asp?DDFDocuments/u/G/TBTN24/ARE604.DOCX", "https://docs.wto.org/imrd/directdoc.asp?DDFDocuments/u/G/TBTN24/ARE604.DOCX")</f>
        <v>https://docs.wto.org/imrd/directdoc.asp?DDFDocuments/u/G/TBTN24/ARE604.DOCX</v>
      </c>
      <c r="Q75" s="6" t="str">
        <f>HYPERLINK("https://docs.wto.org/imrd/directdoc.asp?DDFDocuments/v/G/TBTN24/ARE604.DOCX", "https://docs.wto.org/imrd/directdoc.asp?DDFDocuments/v/G/TBTN24/ARE604.DOCX")</f>
        <v>https://docs.wto.org/imrd/directdoc.asp?DDFDocuments/v/G/TBTN24/ARE604.DOCX</v>
      </c>
    </row>
    <row r="76" spans="1:17" ht="64.95" customHeight="1" x14ac:dyDescent="0.3">
      <c r="A76" s="2" t="s">
        <v>723</v>
      </c>
      <c r="B76"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6" s="6" t="s">
        <v>191</v>
      </c>
      <c r="D76" s="8" t="s">
        <v>169</v>
      </c>
      <c r="E76" s="8" t="s">
        <v>170</v>
      </c>
      <c r="F76" s="8" t="s">
        <v>171</v>
      </c>
      <c r="G76" s="6" t="s">
        <v>172</v>
      </c>
      <c r="H76" s="6" t="s">
        <v>173</v>
      </c>
      <c r="I76" s="6" t="s">
        <v>174</v>
      </c>
      <c r="J76" s="6" t="s">
        <v>61</v>
      </c>
      <c r="K76" s="6"/>
      <c r="L76" s="7">
        <v>45436</v>
      </c>
      <c r="M76" s="6" t="s">
        <v>24</v>
      </c>
      <c r="N76" s="8" t="s">
        <v>175</v>
      </c>
      <c r="O76" s="6" t="str">
        <f>HYPERLINK("https://docs.wto.org/imrd/directdoc.asp?DDFDocuments/t/G/TBTN24/ARE604.DOCX", "https://docs.wto.org/imrd/directdoc.asp?DDFDocuments/t/G/TBTN24/ARE604.DOCX")</f>
        <v>https://docs.wto.org/imrd/directdoc.asp?DDFDocuments/t/G/TBTN24/ARE604.DOCX</v>
      </c>
      <c r="P76" s="6" t="str">
        <f>HYPERLINK("https://docs.wto.org/imrd/directdoc.asp?DDFDocuments/u/G/TBTN24/ARE604.DOCX", "https://docs.wto.org/imrd/directdoc.asp?DDFDocuments/u/G/TBTN24/ARE604.DOCX")</f>
        <v>https://docs.wto.org/imrd/directdoc.asp?DDFDocuments/u/G/TBTN24/ARE604.DOCX</v>
      </c>
      <c r="Q76" s="6" t="str">
        <f>HYPERLINK("https://docs.wto.org/imrd/directdoc.asp?DDFDocuments/v/G/TBTN24/ARE604.DOCX", "https://docs.wto.org/imrd/directdoc.asp?DDFDocuments/v/G/TBTN24/ARE604.DOCX")</f>
        <v>https://docs.wto.org/imrd/directdoc.asp?DDFDocuments/v/G/TBTN24/ARE604.DOCX</v>
      </c>
    </row>
    <row r="77" spans="1:17" ht="64.95" customHeight="1" x14ac:dyDescent="0.3">
      <c r="A77" s="2" t="s">
        <v>723</v>
      </c>
      <c r="B77"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7" s="6" t="s">
        <v>26</v>
      </c>
      <c r="D77" s="8" t="s">
        <v>169</v>
      </c>
      <c r="E77" s="8" t="s">
        <v>170</v>
      </c>
      <c r="F77" s="8" t="s">
        <v>171</v>
      </c>
      <c r="G77" s="6" t="s">
        <v>172</v>
      </c>
      <c r="H77" s="6" t="s">
        <v>173</v>
      </c>
      <c r="I77" s="6" t="s">
        <v>221</v>
      </c>
      <c r="J77" s="6" t="s">
        <v>61</v>
      </c>
      <c r="K77" s="6"/>
      <c r="L77" s="7">
        <v>45436</v>
      </c>
      <c r="M77" s="6" t="s">
        <v>24</v>
      </c>
      <c r="N77" s="8" t="s">
        <v>175</v>
      </c>
      <c r="O77" s="6" t="str">
        <f>HYPERLINK("https://docs.wto.org/imrd/directdoc.asp?DDFDocuments/t/G/TBTN24/ARE604.DOCX", "https://docs.wto.org/imrd/directdoc.asp?DDFDocuments/t/G/TBTN24/ARE604.DOCX")</f>
        <v>https://docs.wto.org/imrd/directdoc.asp?DDFDocuments/t/G/TBTN24/ARE604.DOCX</v>
      </c>
      <c r="P77" s="6" t="str">
        <f>HYPERLINK("https://docs.wto.org/imrd/directdoc.asp?DDFDocuments/u/G/TBTN24/ARE604.DOCX", "https://docs.wto.org/imrd/directdoc.asp?DDFDocuments/u/G/TBTN24/ARE604.DOCX")</f>
        <v>https://docs.wto.org/imrd/directdoc.asp?DDFDocuments/u/G/TBTN24/ARE604.DOCX</v>
      </c>
      <c r="Q77" s="6" t="str">
        <f>HYPERLINK("https://docs.wto.org/imrd/directdoc.asp?DDFDocuments/v/G/TBTN24/ARE604.DOCX", "https://docs.wto.org/imrd/directdoc.asp?DDFDocuments/v/G/TBTN24/ARE604.DOCX")</f>
        <v>https://docs.wto.org/imrd/directdoc.asp?DDFDocuments/v/G/TBTN24/ARE604.DOCX</v>
      </c>
    </row>
    <row r="78" spans="1:17" ht="64.95" customHeight="1" x14ac:dyDescent="0.3">
      <c r="A78" s="2" t="s">
        <v>723</v>
      </c>
      <c r="B78"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8" s="6" t="s">
        <v>243</v>
      </c>
      <c r="D78" s="8" t="s">
        <v>169</v>
      </c>
      <c r="E78" s="8" t="s">
        <v>170</v>
      </c>
      <c r="F78" s="8" t="s">
        <v>171</v>
      </c>
      <c r="G78" s="6" t="s">
        <v>172</v>
      </c>
      <c r="H78" s="6" t="s">
        <v>173</v>
      </c>
      <c r="I78" s="6" t="s">
        <v>221</v>
      </c>
      <c r="J78" s="6" t="s">
        <v>61</v>
      </c>
      <c r="K78" s="6"/>
      <c r="L78" s="7">
        <v>45436</v>
      </c>
      <c r="M78" s="6" t="s">
        <v>24</v>
      </c>
      <c r="N78" s="8" t="s">
        <v>175</v>
      </c>
      <c r="O78" s="6" t="str">
        <f>HYPERLINK("https://docs.wto.org/imrd/directdoc.asp?DDFDocuments/t/G/TBTN24/ARE604.DOCX", "https://docs.wto.org/imrd/directdoc.asp?DDFDocuments/t/G/TBTN24/ARE604.DOCX")</f>
        <v>https://docs.wto.org/imrd/directdoc.asp?DDFDocuments/t/G/TBTN24/ARE604.DOCX</v>
      </c>
      <c r="P78" s="6" t="str">
        <f>HYPERLINK("https://docs.wto.org/imrd/directdoc.asp?DDFDocuments/u/G/TBTN24/ARE604.DOCX", "https://docs.wto.org/imrd/directdoc.asp?DDFDocuments/u/G/TBTN24/ARE604.DOCX")</f>
        <v>https://docs.wto.org/imrd/directdoc.asp?DDFDocuments/u/G/TBTN24/ARE604.DOCX</v>
      </c>
      <c r="Q78" s="6" t="str">
        <f>HYPERLINK("https://docs.wto.org/imrd/directdoc.asp?DDFDocuments/v/G/TBTN24/ARE604.DOCX", "https://docs.wto.org/imrd/directdoc.asp?DDFDocuments/v/G/TBTN24/ARE604.DOCX")</f>
        <v>https://docs.wto.org/imrd/directdoc.asp?DDFDocuments/v/G/TBTN24/ARE604.DOCX</v>
      </c>
    </row>
    <row r="79" spans="1:17" ht="64.95" customHeight="1" x14ac:dyDescent="0.3">
      <c r="A79" s="2" t="s">
        <v>723</v>
      </c>
      <c r="B79" s="6" t="str">
        <f>HYPERLINK("https://eping.wto.org/en/Search?viewData= G/TBT/N/ARE/604, G/TBT/N/BHR/690, G/TBT/N/KWT/670, G/TBT/N/OMN/519, G/TBT/N/QAT/669, G/TBT/N/SAU/1329, G/TBT/N/YEM/275"," G/TBT/N/ARE/604, G/TBT/N/BHR/690, G/TBT/N/KWT/670, G/TBT/N/OMN/519, G/TBT/N/QAT/669, G/TBT/N/SAU/1329, G/TBT/N/YEM/275")</f>
        <v xml:space="preserve"> G/TBT/N/ARE/604, G/TBT/N/BHR/690, G/TBT/N/KWT/670, G/TBT/N/OMN/519, G/TBT/N/QAT/669, G/TBT/N/SAU/1329, G/TBT/N/YEM/275</v>
      </c>
      <c r="C79" s="6" t="s">
        <v>244</v>
      </c>
      <c r="D79" s="8" t="s">
        <v>169</v>
      </c>
      <c r="E79" s="8" t="s">
        <v>170</v>
      </c>
      <c r="F79" s="8" t="s">
        <v>171</v>
      </c>
      <c r="G79" s="6" t="s">
        <v>172</v>
      </c>
      <c r="H79" s="6" t="s">
        <v>173</v>
      </c>
      <c r="I79" s="6" t="s">
        <v>174</v>
      </c>
      <c r="J79" s="6" t="s">
        <v>61</v>
      </c>
      <c r="K79" s="6"/>
      <c r="L79" s="7">
        <v>45436</v>
      </c>
      <c r="M79" s="6" t="s">
        <v>24</v>
      </c>
      <c r="N79" s="8" t="s">
        <v>175</v>
      </c>
      <c r="O79" s="6" t="str">
        <f>HYPERLINK("https://docs.wto.org/imrd/directdoc.asp?DDFDocuments/t/G/TBTN24/ARE604.DOCX", "https://docs.wto.org/imrd/directdoc.asp?DDFDocuments/t/G/TBTN24/ARE604.DOCX")</f>
        <v>https://docs.wto.org/imrd/directdoc.asp?DDFDocuments/t/G/TBTN24/ARE604.DOCX</v>
      </c>
      <c r="P79" s="6" t="str">
        <f>HYPERLINK("https://docs.wto.org/imrd/directdoc.asp?DDFDocuments/u/G/TBTN24/ARE604.DOCX", "https://docs.wto.org/imrd/directdoc.asp?DDFDocuments/u/G/TBTN24/ARE604.DOCX")</f>
        <v>https://docs.wto.org/imrd/directdoc.asp?DDFDocuments/u/G/TBTN24/ARE604.DOCX</v>
      </c>
      <c r="Q79" s="6" t="str">
        <f>HYPERLINK("https://docs.wto.org/imrd/directdoc.asp?DDFDocuments/v/G/TBTN24/ARE604.DOCX", "https://docs.wto.org/imrd/directdoc.asp?DDFDocuments/v/G/TBTN24/ARE604.DOCX")</f>
        <v>https://docs.wto.org/imrd/directdoc.asp?DDFDocuments/v/G/TBTN24/ARE604.DOCX</v>
      </c>
    </row>
    <row r="80" spans="1:17" ht="64.95" customHeight="1" x14ac:dyDescent="0.3">
      <c r="A80" s="2" t="s">
        <v>779</v>
      </c>
      <c r="B80" s="6" t="str">
        <f>HYPERLINK("https://eping.wto.org/en/Search?viewData= G/TBT/N/EGY/452"," G/TBT/N/EGY/452")</f>
        <v xml:space="preserve"> G/TBT/N/EGY/452</v>
      </c>
      <c r="C80" s="6" t="s">
        <v>453</v>
      </c>
      <c r="D80" s="8" t="s">
        <v>504</v>
      </c>
      <c r="E80" s="8" t="s">
        <v>505</v>
      </c>
      <c r="F80" s="8" t="s">
        <v>506</v>
      </c>
      <c r="G80" s="6" t="s">
        <v>23</v>
      </c>
      <c r="H80" s="6" t="s">
        <v>507</v>
      </c>
      <c r="I80" s="6" t="s">
        <v>467</v>
      </c>
      <c r="J80" s="6" t="s">
        <v>23</v>
      </c>
      <c r="K80" s="6"/>
      <c r="L80" s="7">
        <v>45423</v>
      </c>
      <c r="M80" s="6" t="s">
        <v>24</v>
      </c>
      <c r="N80" s="6"/>
      <c r="O80" s="6" t="str">
        <f>HYPERLINK("https://docs.wto.org/imrd/directdoc.asp?DDFDocuments/t/G/TBTN24/EGY452.DOCX", "https://docs.wto.org/imrd/directdoc.asp?DDFDocuments/t/G/TBTN24/EGY452.DOCX")</f>
        <v>https://docs.wto.org/imrd/directdoc.asp?DDFDocuments/t/G/TBTN24/EGY452.DOCX</v>
      </c>
      <c r="P80" s="6" t="str">
        <f>HYPERLINK("https://docs.wto.org/imrd/directdoc.asp?DDFDocuments/u/G/TBTN24/EGY452.DOCX", "https://docs.wto.org/imrd/directdoc.asp?DDFDocuments/u/G/TBTN24/EGY452.DOCX")</f>
        <v>https://docs.wto.org/imrd/directdoc.asp?DDFDocuments/u/G/TBTN24/EGY452.DOCX</v>
      </c>
      <c r="Q80" s="6" t="str">
        <f>HYPERLINK("https://docs.wto.org/imrd/directdoc.asp?DDFDocuments/v/G/TBTN24/EGY452.DOCX", "https://docs.wto.org/imrd/directdoc.asp?DDFDocuments/v/G/TBTN24/EGY452.DOCX")</f>
        <v>https://docs.wto.org/imrd/directdoc.asp?DDFDocuments/v/G/TBTN24/EGY452.DOCX</v>
      </c>
    </row>
    <row r="81" spans="1:17" ht="64.95" customHeight="1" x14ac:dyDescent="0.3">
      <c r="A81" s="2" t="s">
        <v>779</v>
      </c>
      <c r="B81" s="6" t="str">
        <f>HYPERLINK("https://eping.wto.org/en/Search?viewData= G/TBT/N/EGY/453"," G/TBT/N/EGY/453")</f>
        <v xml:space="preserve"> G/TBT/N/EGY/453</v>
      </c>
      <c r="C81" s="6" t="s">
        <v>453</v>
      </c>
      <c r="D81" s="8" t="s">
        <v>508</v>
      </c>
      <c r="E81" s="8" t="s">
        <v>509</v>
      </c>
      <c r="F81" s="8" t="s">
        <v>506</v>
      </c>
      <c r="G81" s="6" t="s">
        <v>23</v>
      </c>
      <c r="H81" s="6" t="s">
        <v>507</v>
      </c>
      <c r="I81" s="6" t="s">
        <v>467</v>
      </c>
      <c r="J81" s="6" t="s">
        <v>23</v>
      </c>
      <c r="K81" s="6"/>
      <c r="L81" s="7">
        <v>45423</v>
      </c>
      <c r="M81" s="6" t="s">
        <v>24</v>
      </c>
      <c r="N81" s="6"/>
      <c r="O81" s="6" t="str">
        <f>HYPERLINK("https://docs.wto.org/imrd/directdoc.asp?DDFDocuments/t/G/TBTN24/EGY453.DOCX", "https://docs.wto.org/imrd/directdoc.asp?DDFDocuments/t/G/TBTN24/EGY453.DOCX")</f>
        <v>https://docs.wto.org/imrd/directdoc.asp?DDFDocuments/t/G/TBTN24/EGY453.DOCX</v>
      </c>
      <c r="P81" s="6" t="str">
        <f>HYPERLINK("https://docs.wto.org/imrd/directdoc.asp?DDFDocuments/u/G/TBTN24/EGY453.DOCX", "https://docs.wto.org/imrd/directdoc.asp?DDFDocuments/u/G/TBTN24/EGY453.DOCX")</f>
        <v>https://docs.wto.org/imrd/directdoc.asp?DDFDocuments/u/G/TBTN24/EGY453.DOCX</v>
      </c>
      <c r="Q81" s="6" t="str">
        <f>HYPERLINK("https://docs.wto.org/imrd/directdoc.asp?DDFDocuments/v/G/TBTN24/EGY453.DOCX", "https://docs.wto.org/imrd/directdoc.asp?DDFDocuments/v/G/TBTN24/EGY453.DOCX")</f>
        <v>https://docs.wto.org/imrd/directdoc.asp?DDFDocuments/v/G/TBTN24/EGY453.DOCX</v>
      </c>
    </row>
    <row r="82" spans="1:17" ht="64.95" customHeight="1" x14ac:dyDescent="0.3">
      <c r="A82" s="2" t="s">
        <v>719</v>
      </c>
      <c r="B82" s="6" t="str">
        <f>HYPERLINK("https://eping.wto.org/en/Search?viewData= G/TBT/N/USA/2107"," G/TBT/N/USA/2107")</f>
        <v xml:space="preserve"> G/TBT/N/USA/2107</v>
      </c>
      <c r="C82" s="6" t="s">
        <v>84</v>
      </c>
      <c r="D82" s="8" t="s">
        <v>85</v>
      </c>
      <c r="E82" s="8" t="s">
        <v>86</v>
      </c>
      <c r="F82" s="8" t="s">
        <v>87</v>
      </c>
      <c r="G82" s="6" t="s">
        <v>23</v>
      </c>
      <c r="H82" s="6" t="s">
        <v>88</v>
      </c>
      <c r="I82" s="6" t="s">
        <v>89</v>
      </c>
      <c r="J82" s="6" t="s">
        <v>23</v>
      </c>
      <c r="K82" s="6"/>
      <c r="L82" s="7">
        <v>45440</v>
      </c>
      <c r="M82" s="6" t="s">
        <v>24</v>
      </c>
      <c r="N82" s="8" t="s">
        <v>90</v>
      </c>
      <c r="O82" s="6" t="str">
        <f>HYPERLINK("https://docs.wto.org/imrd/directdoc.asp?DDFDocuments/t/G/TBTN24/USA2107.DOCX", "https://docs.wto.org/imrd/directdoc.asp?DDFDocuments/t/G/TBTN24/USA2107.DOCX")</f>
        <v>https://docs.wto.org/imrd/directdoc.asp?DDFDocuments/t/G/TBTN24/USA2107.DOCX</v>
      </c>
      <c r="P82" s="6" t="str">
        <f>HYPERLINK("https://docs.wto.org/imrd/directdoc.asp?DDFDocuments/u/G/TBTN24/USA2107.DOCX", "https://docs.wto.org/imrd/directdoc.asp?DDFDocuments/u/G/TBTN24/USA2107.DOCX")</f>
        <v>https://docs.wto.org/imrd/directdoc.asp?DDFDocuments/u/G/TBTN24/USA2107.DOCX</v>
      </c>
      <c r="Q82" s="6" t="str">
        <f>HYPERLINK("https://docs.wto.org/imrd/directdoc.asp?DDFDocuments/v/G/TBTN24/USA2107.DOCX", "https://docs.wto.org/imrd/directdoc.asp?DDFDocuments/v/G/TBTN24/USA2107.DOCX")</f>
        <v>https://docs.wto.org/imrd/directdoc.asp?DDFDocuments/v/G/TBTN24/USA2107.DOCX</v>
      </c>
    </row>
    <row r="83" spans="1:17" ht="64.95" customHeight="1" x14ac:dyDescent="0.3">
      <c r="A83" s="2" t="s">
        <v>722</v>
      </c>
      <c r="B83" s="6" t="str">
        <f>HYPERLINK("https://eping.wto.org/en/Search?viewData= G/TBT/N/KOR/1202"," G/TBT/N/KOR/1202")</f>
        <v xml:space="preserve"> G/TBT/N/KOR/1202</v>
      </c>
      <c r="C83" s="6" t="s">
        <v>129</v>
      </c>
      <c r="D83" s="8" t="s">
        <v>130</v>
      </c>
      <c r="E83" s="8" t="s">
        <v>131</v>
      </c>
      <c r="F83" s="8" t="s">
        <v>132</v>
      </c>
      <c r="G83" s="6" t="s">
        <v>23</v>
      </c>
      <c r="H83" s="6" t="s">
        <v>133</v>
      </c>
      <c r="I83" s="6" t="s">
        <v>134</v>
      </c>
      <c r="J83" s="6" t="s">
        <v>23</v>
      </c>
      <c r="K83" s="6"/>
      <c r="L83" s="7">
        <v>45437</v>
      </c>
      <c r="M83" s="6" t="s">
        <v>24</v>
      </c>
      <c r="N83" s="8" t="s">
        <v>135</v>
      </c>
      <c r="O83" s="6" t="str">
        <f>HYPERLINK("https://docs.wto.org/imrd/directdoc.asp?DDFDocuments/t/G/TBTN24/KOR1202.DOCX", "https://docs.wto.org/imrd/directdoc.asp?DDFDocuments/t/G/TBTN24/KOR1202.DOCX")</f>
        <v>https://docs.wto.org/imrd/directdoc.asp?DDFDocuments/t/G/TBTN24/KOR1202.DOCX</v>
      </c>
      <c r="P83" s="6" t="str">
        <f>HYPERLINK("https://docs.wto.org/imrd/directdoc.asp?DDFDocuments/u/G/TBTN24/KOR1202.DOCX", "https://docs.wto.org/imrd/directdoc.asp?DDFDocuments/u/G/TBTN24/KOR1202.DOCX")</f>
        <v>https://docs.wto.org/imrd/directdoc.asp?DDFDocuments/u/G/TBTN24/KOR1202.DOCX</v>
      </c>
      <c r="Q83" s="6" t="str">
        <f>HYPERLINK("https://docs.wto.org/imrd/directdoc.asp?DDFDocuments/v/G/TBTN24/KOR1202.DOCX", "https://docs.wto.org/imrd/directdoc.asp?DDFDocuments/v/G/TBTN24/KOR1202.DOCX")</f>
        <v>https://docs.wto.org/imrd/directdoc.asp?DDFDocuments/v/G/TBTN24/KOR1202.DOCX</v>
      </c>
    </row>
    <row r="84" spans="1:17" ht="64.95" customHeight="1" x14ac:dyDescent="0.3">
      <c r="A84" s="2" t="s">
        <v>755</v>
      </c>
      <c r="B84" s="6" t="str">
        <f>HYPERLINK("https://eping.wto.org/en/Search?viewData= G/TBT/N/CHN/1833"," G/TBT/N/CHN/1833")</f>
        <v xml:space="preserve"> G/TBT/N/CHN/1833</v>
      </c>
      <c r="C84" s="6" t="s">
        <v>161</v>
      </c>
      <c r="D84" s="8" t="s">
        <v>267</v>
      </c>
      <c r="E84" s="8" t="s">
        <v>268</v>
      </c>
      <c r="F84" s="8" t="s">
        <v>269</v>
      </c>
      <c r="G84" s="6" t="s">
        <v>270</v>
      </c>
      <c r="H84" s="6" t="s">
        <v>187</v>
      </c>
      <c r="I84" s="6" t="s">
        <v>188</v>
      </c>
      <c r="J84" s="6" t="s">
        <v>23</v>
      </c>
      <c r="K84" s="6"/>
      <c r="L84" s="7">
        <v>45436</v>
      </c>
      <c r="M84" s="6" t="s">
        <v>24</v>
      </c>
      <c r="N84" s="8" t="s">
        <v>271</v>
      </c>
      <c r="O84" s="6" t="str">
        <f>HYPERLINK("https://docs.wto.org/imrd/directdoc.asp?DDFDocuments/t/G/TBTN24/CHN1833.DOCX", "https://docs.wto.org/imrd/directdoc.asp?DDFDocuments/t/G/TBTN24/CHN1833.DOCX")</f>
        <v>https://docs.wto.org/imrd/directdoc.asp?DDFDocuments/t/G/TBTN24/CHN1833.DOCX</v>
      </c>
      <c r="P84" s="6" t="str">
        <f>HYPERLINK("https://docs.wto.org/imrd/directdoc.asp?DDFDocuments/u/G/TBTN24/CHN1833.DOCX", "https://docs.wto.org/imrd/directdoc.asp?DDFDocuments/u/G/TBTN24/CHN1833.DOCX")</f>
        <v>https://docs.wto.org/imrd/directdoc.asp?DDFDocuments/u/G/TBTN24/CHN1833.DOCX</v>
      </c>
      <c r="Q84" s="6" t="str">
        <f>HYPERLINK("https://docs.wto.org/imrd/directdoc.asp?DDFDocuments/v/G/TBTN24/CHN1833.DOCX", "https://docs.wto.org/imrd/directdoc.asp?DDFDocuments/v/G/TBTN24/CHN1833.DOCX")</f>
        <v>https://docs.wto.org/imrd/directdoc.asp?DDFDocuments/v/G/TBTN24/CHN1833.DOCX</v>
      </c>
    </row>
    <row r="85" spans="1:17" ht="64.95" customHeight="1" x14ac:dyDescent="0.3">
      <c r="A85" s="2" t="s">
        <v>762</v>
      </c>
      <c r="B85" s="6" t="str">
        <f>HYPERLINK("https://eping.wto.org/en/Search?viewData= G/TBT/N/UKR/288"," G/TBT/N/UKR/288")</f>
        <v xml:space="preserve"> G/TBT/N/UKR/288</v>
      </c>
      <c r="C85" s="6" t="s">
        <v>33</v>
      </c>
      <c r="D85" s="8" t="s">
        <v>371</v>
      </c>
      <c r="E85" s="8" t="s">
        <v>372</v>
      </c>
      <c r="F85" s="8" t="s">
        <v>373</v>
      </c>
      <c r="G85" s="6" t="s">
        <v>374</v>
      </c>
      <c r="H85" s="6" t="s">
        <v>375</v>
      </c>
      <c r="I85" s="6" t="s">
        <v>376</v>
      </c>
      <c r="J85" s="6" t="s">
        <v>23</v>
      </c>
      <c r="K85" s="6"/>
      <c r="L85" s="7">
        <v>45429</v>
      </c>
      <c r="M85" s="6" t="s">
        <v>24</v>
      </c>
      <c r="N85" s="8" t="s">
        <v>377</v>
      </c>
      <c r="O85" s="6" t="str">
        <f>HYPERLINK("https://docs.wto.org/imrd/directdoc.asp?DDFDocuments/t/G/TBTN24/UKR288.DOCX", "https://docs.wto.org/imrd/directdoc.asp?DDFDocuments/t/G/TBTN24/UKR288.DOCX")</f>
        <v>https://docs.wto.org/imrd/directdoc.asp?DDFDocuments/t/G/TBTN24/UKR288.DOCX</v>
      </c>
      <c r="P85" s="6" t="str">
        <f>HYPERLINK("https://docs.wto.org/imrd/directdoc.asp?DDFDocuments/u/G/TBTN24/UKR288.DOCX", "https://docs.wto.org/imrd/directdoc.asp?DDFDocuments/u/G/TBTN24/UKR288.DOCX")</f>
        <v>https://docs.wto.org/imrd/directdoc.asp?DDFDocuments/u/G/TBTN24/UKR288.DOCX</v>
      </c>
      <c r="Q85" s="6" t="str">
        <f>HYPERLINK("https://docs.wto.org/imrd/directdoc.asp?DDFDocuments/v/G/TBTN24/UKR288.DOCX", "https://docs.wto.org/imrd/directdoc.asp?DDFDocuments/v/G/TBTN24/UKR288.DOCX")</f>
        <v>https://docs.wto.org/imrd/directdoc.asp?DDFDocuments/v/G/TBTN24/UKR288.DOCX</v>
      </c>
    </row>
    <row r="86" spans="1:17" ht="64.95" customHeight="1" x14ac:dyDescent="0.3">
      <c r="A86" s="2" t="s">
        <v>731</v>
      </c>
      <c r="B86" s="6" t="str">
        <f>HYPERLINK("https://eping.wto.org/en/Search?viewData= G/TBT/N/ISR/1330"," G/TBT/N/ISR/1330")</f>
        <v xml:space="preserve"> G/TBT/N/ISR/1330</v>
      </c>
      <c r="C86" s="6" t="s">
        <v>104</v>
      </c>
      <c r="D86" s="8" t="s">
        <v>214</v>
      </c>
      <c r="E86" s="8" t="s">
        <v>215</v>
      </c>
      <c r="F86" s="8" t="s">
        <v>216</v>
      </c>
      <c r="G86" s="6" t="s">
        <v>217</v>
      </c>
      <c r="H86" s="6" t="s">
        <v>218</v>
      </c>
      <c r="I86" s="6" t="s">
        <v>219</v>
      </c>
      <c r="J86" s="6" t="s">
        <v>96</v>
      </c>
      <c r="K86" s="6"/>
      <c r="L86" s="7">
        <v>45382</v>
      </c>
      <c r="M86" s="6" t="s">
        <v>24</v>
      </c>
      <c r="N86" s="8" t="s">
        <v>220</v>
      </c>
      <c r="O86" s="6" t="str">
        <f>HYPERLINK("https://docs.wto.org/imrd/directdoc.asp?DDFDocuments/t/G/TBTN24/ISR1330.DOCX", "https://docs.wto.org/imrd/directdoc.asp?DDFDocuments/t/G/TBTN24/ISR1330.DOCX")</f>
        <v>https://docs.wto.org/imrd/directdoc.asp?DDFDocuments/t/G/TBTN24/ISR1330.DOCX</v>
      </c>
      <c r="P86" s="6" t="str">
        <f>HYPERLINK("https://docs.wto.org/imrd/directdoc.asp?DDFDocuments/u/G/TBTN24/ISR1330.DOCX", "https://docs.wto.org/imrd/directdoc.asp?DDFDocuments/u/G/TBTN24/ISR1330.DOCX")</f>
        <v>https://docs.wto.org/imrd/directdoc.asp?DDFDocuments/u/G/TBTN24/ISR1330.DOCX</v>
      </c>
      <c r="Q86" s="6" t="str">
        <f>HYPERLINK("https://docs.wto.org/imrd/directdoc.asp?DDFDocuments/v/G/TBTN24/ISR1330.DOCX", "https://docs.wto.org/imrd/directdoc.asp?DDFDocuments/v/G/TBTN24/ISR1330.DOCX")</f>
        <v>https://docs.wto.org/imrd/directdoc.asp?DDFDocuments/v/G/TBTN24/ISR1330.DOCX</v>
      </c>
    </row>
    <row r="87" spans="1:17" ht="64.95" customHeight="1" x14ac:dyDescent="0.3">
      <c r="A87" s="2" t="s">
        <v>756</v>
      </c>
      <c r="B87" s="6" t="str">
        <f>HYPERLINK("https://eping.wto.org/en/Search?viewData= G/TBT/N/TZA/1112"," G/TBT/N/TZA/1112")</f>
        <v xml:space="preserve"> G/TBT/N/TZA/1112</v>
      </c>
      <c r="C87" s="6" t="s">
        <v>122</v>
      </c>
      <c r="D87" s="8" t="s">
        <v>300</v>
      </c>
      <c r="E87" s="8" t="s">
        <v>301</v>
      </c>
      <c r="F87" s="8" t="s">
        <v>302</v>
      </c>
      <c r="G87" s="6" t="s">
        <v>303</v>
      </c>
      <c r="H87" s="6" t="s">
        <v>285</v>
      </c>
      <c r="I87" s="6" t="s">
        <v>286</v>
      </c>
      <c r="J87" s="6" t="s">
        <v>61</v>
      </c>
      <c r="K87" s="6"/>
      <c r="L87" s="7">
        <v>45432</v>
      </c>
      <c r="M87" s="6" t="s">
        <v>24</v>
      </c>
      <c r="N87" s="8" t="s">
        <v>304</v>
      </c>
      <c r="O87" s="6" t="str">
        <f>HYPERLINK("https://docs.wto.org/imrd/directdoc.asp?DDFDocuments/t/G/TBTN24/TZA1112.DOCX", "https://docs.wto.org/imrd/directdoc.asp?DDFDocuments/t/G/TBTN24/TZA1112.DOCX")</f>
        <v>https://docs.wto.org/imrd/directdoc.asp?DDFDocuments/t/G/TBTN24/TZA1112.DOCX</v>
      </c>
      <c r="P87" s="6" t="str">
        <f>HYPERLINK("https://docs.wto.org/imrd/directdoc.asp?DDFDocuments/u/G/TBTN24/TZA1112.DOCX", "https://docs.wto.org/imrd/directdoc.asp?DDFDocuments/u/G/TBTN24/TZA1112.DOCX")</f>
        <v>https://docs.wto.org/imrd/directdoc.asp?DDFDocuments/u/G/TBTN24/TZA1112.DOCX</v>
      </c>
      <c r="Q87" s="6" t="str">
        <f>HYPERLINK("https://docs.wto.org/imrd/directdoc.asp?DDFDocuments/v/G/TBTN24/TZA1112.DOCX", "https://docs.wto.org/imrd/directdoc.asp?DDFDocuments/v/G/TBTN24/TZA1112.DOCX")</f>
        <v>https://docs.wto.org/imrd/directdoc.asp?DDFDocuments/v/G/TBTN24/TZA1112.DOCX</v>
      </c>
    </row>
    <row r="88" spans="1:17" ht="64.95" customHeight="1" x14ac:dyDescent="0.3">
      <c r="A88" s="2" t="s">
        <v>775</v>
      </c>
      <c r="B88" s="6" t="str">
        <f>HYPERLINK("https://eping.wto.org/en/Search?viewData= G/TBT/N/EGY/451"," G/TBT/N/EGY/451")</f>
        <v xml:space="preserve"> G/TBT/N/EGY/451</v>
      </c>
      <c r="C88" s="6" t="s">
        <v>453</v>
      </c>
      <c r="D88" s="8" t="s">
        <v>485</v>
      </c>
      <c r="E88" s="8" t="s">
        <v>486</v>
      </c>
      <c r="F88" s="8" t="s">
        <v>487</v>
      </c>
      <c r="G88" s="6" t="s">
        <v>23</v>
      </c>
      <c r="H88" s="6" t="s">
        <v>488</v>
      </c>
      <c r="I88" s="6" t="s">
        <v>467</v>
      </c>
      <c r="J88" s="6" t="s">
        <v>23</v>
      </c>
      <c r="K88" s="6"/>
      <c r="L88" s="7">
        <v>45423</v>
      </c>
      <c r="M88" s="6" t="s">
        <v>24</v>
      </c>
      <c r="N88" s="6"/>
      <c r="O88" s="6" t="str">
        <f>HYPERLINK("https://docs.wto.org/imrd/directdoc.asp?DDFDocuments/t/G/TBTN24/EGY451.DOCX", "https://docs.wto.org/imrd/directdoc.asp?DDFDocuments/t/G/TBTN24/EGY451.DOCX")</f>
        <v>https://docs.wto.org/imrd/directdoc.asp?DDFDocuments/t/G/TBTN24/EGY451.DOCX</v>
      </c>
      <c r="P88" s="6" t="str">
        <f>HYPERLINK("https://docs.wto.org/imrd/directdoc.asp?DDFDocuments/u/G/TBTN24/EGY451.DOCX", "https://docs.wto.org/imrd/directdoc.asp?DDFDocuments/u/G/TBTN24/EGY451.DOCX")</f>
        <v>https://docs.wto.org/imrd/directdoc.asp?DDFDocuments/u/G/TBTN24/EGY451.DOCX</v>
      </c>
      <c r="Q88" s="6" t="str">
        <f>HYPERLINK("https://docs.wto.org/imrd/directdoc.asp?DDFDocuments/v/G/TBTN24/EGY451.DOCX", "https://docs.wto.org/imrd/directdoc.asp?DDFDocuments/v/G/TBTN24/EGY451.DOCX")</f>
        <v>https://docs.wto.org/imrd/directdoc.asp?DDFDocuments/v/G/TBTN24/EGY451.DOCX</v>
      </c>
    </row>
    <row r="89" spans="1:17" ht="64.95" customHeight="1" x14ac:dyDescent="0.3">
      <c r="A89" s="2" t="s">
        <v>716</v>
      </c>
      <c r="B89" s="6" t="str">
        <f>HYPERLINK("https://eping.wto.org/en/Search?viewData= G/TBT/N/BHR/692"," G/TBT/N/BHR/692")</f>
        <v xml:space="preserve"> G/TBT/N/BHR/692</v>
      </c>
      <c r="C89" s="6" t="s">
        <v>26</v>
      </c>
      <c r="D89" s="8" t="s">
        <v>27</v>
      </c>
      <c r="E89" s="8" t="s">
        <v>28</v>
      </c>
      <c r="F89" s="8" t="s">
        <v>29</v>
      </c>
      <c r="G89" s="6" t="s">
        <v>23</v>
      </c>
      <c r="H89" s="6" t="s">
        <v>30</v>
      </c>
      <c r="I89" s="6" t="s">
        <v>31</v>
      </c>
      <c r="J89" s="6" t="s">
        <v>23</v>
      </c>
      <c r="K89" s="6"/>
      <c r="L89" s="7">
        <v>45439</v>
      </c>
      <c r="M89" s="6" t="s">
        <v>24</v>
      </c>
      <c r="N89" s="8" t="s">
        <v>32</v>
      </c>
      <c r="O89" s="6" t="str">
        <f>HYPERLINK("https://docs.wto.org/imrd/directdoc.asp?DDFDocuments/t/G/TBTN24/BHR692.DOCX", "https://docs.wto.org/imrd/directdoc.asp?DDFDocuments/t/G/TBTN24/BHR692.DOCX")</f>
        <v>https://docs.wto.org/imrd/directdoc.asp?DDFDocuments/t/G/TBTN24/BHR692.DOCX</v>
      </c>
      <c r="P89" s="6" t="str">
        <f>HYPERLINK("https://docs.wto.org/imrd/directdoc.asp?DDFDocuments/u/G/TBTN24/BHR692.DOCX", "https://docs.wto.org/imrd/directdoc.asp?DDFDocuments/u/G/TBTN24/BHR692.DOCX")</f>
        <v>https://docs.wto.org/imrd/directdoc.asp?DDFDocuments/u/G/TBTN24/BHR692.DOCX</v>
      </c>
      <c r="Q89" s="6"/>
    </row>
    <row r="90" spans="1:17" ht="64.95" customHeight="1" x14ac:dyDescent="0.3">
      <c r="A90" s="2" t="s">
        <v>729</v>
      </c>
      <c r="B90" s="6" t="str">
        <f>HYPERLINK("https://eping.wto.org/en/Search?viewData= G/TBT/N/CHN/1838"," G/TBT/N/CHN/1838")</f>
        <v xml:space="preserve"> G/TBT/N/CHN/1838</v>
      </c>
      <c r="C90" s="6" t="s">
        <v>161</v>
      </c>
      <c r="D90" s="8" t="s">
        <v>198</v>
      </c>
      <c r="E90" s="8" t="s">
        <v>199</v>
      </c>
      <c r="F90" s="8" t="s">
        <v>200</v>
      </c>
      <c r="G90" s="6" t="s">
        <v>201</v>
      </c>
      <c r="H90" s="6" t="s">
        <v>202</v>
      </c>
      <c r="I90" s="6" t="s">
        <v>55</v>
      </c>
      <c r="J90" s="6" t="s">
        <v>23</v>
      </c>
      <c r="K90" s="6"/>
      <c r="L90" s="7">
        <v>45436</v>
      </c>
      <c r="M90" s="6" t="s">
        <v>24</v>
      </c>
      <c r="N90" s="8" t="s">
        <v>203</v>
      </c>
      <c r="O90" s="6" t="str">
        <f>HYPERLINK("https://docs.wto.org/imrd/directdoc.asp?DDFDocuments/t/G/TBTN24/CHN1838.DOCX", "https://docs.wto.org/imrd/directdoc.asp?DDFDocuments/t/G/TBTN24/CHN1838.DOCX")</f>
        <v>https://docs.wto.org/imrd/directdoc.asp?DDFDocuments/t/G/TBTN24/CHN1838.DOCX</v>
      </c>
      <c r="P90" s="6" t="str">
        <f>HYPERLINK("https://docs.wto.org/imrd/directdoc.asp?DDFDocuments/u/G/TBTN24/CHN1838.DOCX", "https://docs.wto.org/imrd/directdoc.asp?DDFDocuments/u/G/TBTN24/CHN1838.DOCX")</f>
        <v>https://docs.wto.org/imrd/directdoc.asp?DDFDocuments/u/G/TBTN24/CHN1838.DOCX</v>
      </c>
      <c r="Q90" s="6" t="str">
        <f>HYPERLINK("https://docs.wto.org/imrd/directdoc.asp?DDFDocuments/v/G/TBTN24/CHN1838.DOCX", "https://docs.wto.org/imrd/directdoc.asp?DDFDocuments/v/G/TBTN24/CHN1838.DOCX")</f>
        <v>https://docs.wto.org/imrd/directdoc.asp?DDFDocuments/v/G/TBTN24/CHN1838.DOCX</v>
      </c>
    </row>
    <row r="91" spans="1:17" ht="64.95" customHeight="1" x14ac:dyDescent="0.3">
      <c r="A91" s="2" t="s">
        <v>746</v>
      </c>
      <c r="B91" s="6" t="str">
        <f>HYPERLINK("https://eping.wto.org/en/Search?viewData= G/TBT/N/TUR/210"," G/TBT/N/TUR/210")</f>
        <v xml:space="preserve"> G/TBT/N/TUR/210</v>
      </c>
      <c r="C91" s="6" t="s">
        <v>343</v>
      </c>
      <c r="D91" s="8" t="s">
        <v>365</v>
      </c>
      <c r="E91" s="8" t="s">
        <v>366</v>
      </c>
      <c r="F91" s="8" t="s">
        <v>367</v>
      </c>
      <c r="G91" s="6" t="s">
        <v>368</v>
      </c>
      <c r="H91" s="6" t="s">
        <v>369</v>
      </c>
      <c r="I91" s="6" t="s">
        <v>55</v>
      </c>
      <c r="J91" s="6" t="s">
        <v>61</v>
      </c>
      <c r="K91" s="6"/>
      <c r="L91" s="7">
        <v>45448</v>
      </c>
      <c r="M91" s="6" t="s">
        <v>24</v>
      </c>
      <c r="N91" s="8" t="s">
        <v>370</v>
      </c>
      <c r="O91" s="6" t="str">
        <f>HYPERLINK("https://docs.wto.org/imrd/directdoc.asp?DDFDocuments/t/G/TBTN24/TUR210.DOCX", "https://docs.wto.org/imrd/directdoc.asp?DDFDocuments/t/G/TBTN24/TUR210.DOCX")</f>
        <v>https://docs.wto.org/imrd/directdoc.asp?DDFDocuments/t/G/TBTN24/TUR210.DOCX</v>
      </c>
      <c r="P91" s="6" t="str">
        <f>HYPERLINK("https://docs.wto.org/imrd/directdoc.asp?DDFDocuments/u/G/TBTN24/TUR210.DOCX", "https://docs.wto.org/imrd/directdoc.asp?DDFDocuments/u/G/TBTN24/TUR210.DOCX")</f>
        <v>https://docs.wto.org/imrd/directdoc.asp?DDFDocuments/u/G/TBTN24/TUR210.DOCX</v>
      </c>
      <c r="Q91" s="6" t="str">
        <f>HYPERLINK("https://docs.wto.org/imrd/directdoc.asp?DDFDocuments/v/G/TBTN24/TUR210.DOCX", "https://docs.wto.org/imrd/directdoc.asp?DDFDocuments/v/G/TBTN24/TUR210.DOCX")</f>
        <v>https://docs.wto.org/imrd/directdoc.asp?DDFDocuments/v/G/TBTN24/TUR210.DOCX</v>
      </c>
    </row>
    <row r="92" spans="1:17" ht="64.95" customHeight="1" x14ac:dyDescent="0.3">
      <c r="A92" s="2" t="s">
        <v>753</v>
      </c>
      <c r="B92" s="6" t="str">
        <f>HYPERLINK("https://eping.wto.org/en/Search?viewData= G/TBT/N/CHN/1836"," G/TBT/N/CHN/1836")</f>
        <v xml:space="preserve"> G/TBT/N/CHN/1836</v>
      </c>
      <c r="C92" s="6" t="s">
        <v>161</v>
      </c>
      <c r="D92" s="8" t="s">
        <v>250</v>
      </c>
      <c r="E92" s="8" t="s">
        <v>251</v>
      </c>
      <c r="F92" s="8" t="s">
        <v>252</v>
      </c>
      <c r="G92" s="6" t="s">
        <v>253</v>
      </c>
      <c r="H92" s="6" t="s">
        <v>254</v>
      </c>
      <c r="I92" s="6" t="s">
        <v>55</v>
      </c>
      <c r="J92" s="6" t="s">
        <v>23</v>
      </c>
      <c r="K92" s="6"/>
      <c r="L92" s="7">
        <v>45436</v>
      </c>
      <c r="M92" s="6" t="s">
        <v>24</v>
      </c>
      <c r="N92" s="8" t="s">
        <v>255</v>
      </c>
      <c r="O92" s="6" t="str">
        <f>HYPERLINK("https://docs.wto.org/imrd/directdoc.asp?DDFDocuments/t/G/TBTN24/CHN1836.DOCX", "https://docs.wto.org/imrd/directdoc.asp?DDFDocuments/t/G/TBTN24/CHN1836.DOCX")</f>
        <v>https://docs.wto.org/imrd/directdoc.asp?DDFDocuments/t/G/TBTN24/CHN1836.DOCX</v>
      </c>
      <c r="P92" s="6" t="str">
        <f>HYPERLINK("https://docs.wto.org/imrd/directdoc.asp?DDFDocuments/u/G/TBTN24/CHN1836.DOCX", "https://docs.wto.org/imrd/directdoc.asp?DDFDocuments/u/G/TBTN24/CHN1836.DOCX")</f>
        <v>https://docs.wto.org/imrd/directdoc.asp?DDFDocuments/u/G/TBTN24/CHN1836.DOCX</v>
      </c>
      <c r="Q92" s="6" t="str">
        <f>HYPERLINK("https://docs.wto.org/imrd/directdoc.asp?DDFDocuments/v/G/TBTN24/CHN1836.DOCX", "https://docs.wto.org/imrd/directdoc.asp?DDFDocuments/v/G/TBTN24/CHN1836.DOCX")</f>
        <v>https://docs.wto.org/imrd/directdoc.asp?DDFDocuments/v/G/TBTN24/CHN1836.DOCX</v>
      </c>
    </row>
    <row r="93" spans="1:17" ht="64.95" customHeight="1" x14ac:dyDescent="0.3">
      <c r="A93" s="2" t="s">
        <v>743</v>
      </c>
      <c r="B93" s="6" t="str">
        <f>HYPERLINK("https://eping.wto.org/en/Search?viewData= G/TBT/N/KEN/1591"," G/TBT/N/KEN/1591")</f>
        <v xml:space="preserve"> G/TBT/N/KEN/1591</v>
      </c>
      <c r="C93" s="6" t="s">
        <v>115</v>
      </c>
      <c r="D93" s="8" t="s">
        <v>337</v>
      </c>
      <c r="E93" s="8" t="s">
        <v>338</v>
      </c>
      <c r="F93" s="8" t="s">
        <v>339</v>
      </c>
      <c r="G93" s="6" t="s">
        <v>23</v>
      </c>
      <c r="H93" s="6" t="s">
        <v>340</v>
      </c>
      <c r="I93" s="6" t="s">
        <v>341</v>
      </c>
      <c r="J93" s="6" t="s">
        <v>23</v>
      </c>
      <c r="K93" s="6"/>
      <c r="L93" s="7">
        <v>45432</v>
      </c>
      <c r="M93" s="6" t="s">
        <v>24</v>
      </c>
      <c r="N93" s="8" t="s">
        <v>342</v>
      </c>
      <c r="O93" s="6" t="str">
        <f>HYPERLINK("https://docs.wto.org/imrd/directdoc.asp?DDFDocuments/t/G/TBTN24/KEN1591.DOCX", "https://docs.wto.org/imrd/directdoc.asp?DDFDocuments/t/G/TBTN24/KEN1591.DOCX")</f>
        <v>https://docs.wto.org/imrd/directdoc.asp?DDFDocuments/t/G/TBTN24/KEN1591.DOCX</v>
      </c>
      <c r="P93" s="6" t="str">
        <f>HYPERLINK("https://docs.wto.org/imrd/directdoc.asp?DDFDocuments/u/G/TBTN24/KEN1591.DOCX", "https://docs.wto.org/imrd/directdoc.asp?DDFDocuments/u/G/TBTN24/KEN1591.DOCX")</f>
        <v>https://docs.wto.org/imrd/directdoc.asp?DDFDocuments/u/G/TBTN24/KEN1591.DOCX</v>
      </c>
      <c r="Q93" s="6" t="str">
        <f>HYPERLINK("https://docs.wto.org/imrd/directdoc.asp?DDFDocuments/v/G/TBTN24/KEN1591.DOCX", "https://docs.wto.org/imrd/directdoc.asp?DDFDocuments/v/G/TBTN24/KEN1591.DOCX")</f>
        <v>https://docs.wto.org/imrd/directdoc.asp?DDFDocuments/v/G/TBTN24/KEN1591.DOCX</v>
      </c>
    </row>
    <row r="94" spans="1:17" ht="64.95" customHeight="1" x14ac:dyDescent="0.3">
      <c r="A94" s="2" t="s">
        <v>743</v>
      </c>
      <c r="B94" s="6" t="str">
        <f>HYPERLINK("https://eping.wto.org/en/Search?viewData= G/TBT/N/KEN/1593"," G/TBT/N/KEN/1593")</f>
        <v xml:space="preserve"> G/TBT/N/KEN/1593</v>
      </c>
      <c r="C94" s="6" t="s">
        <v>115</v>
      </c>
      <c r="D94" s="8" t="s">
        <v>351</v>
      </c>
      <c r="E94" s="8" t="s">
        <v>352</v>
      </c>
      <c r="F94" s="8" t="s">
        <v>339</v>
      </c>
      <c r="G94" s="6" t="s">
        <v>23</v>
      </c>
      <c r="H94" s="6" t="s">
        <v>340</v>
      </c>
      <c r="I94" s="6" t="s">
        <v>353</v>
      </c>
      <c r="J94" s="6" t="s">
        <v>23</v>
      </c>
      <c r="K94" s="6"/>
      <c r="L94" s="7">
        <v>45432</v>
      </c>
      <c r="M94" s="6" t="s">
        <v>24</v>
      </c>
      <c r="N94" s="8" t="s">
        <v>354</v>
      </c>
      <c r="O94" s="6" t="str">
        <f>HYPERLINK("https://docs.wto.org/imrd/directdoc.asp?DDFDocuments/t/G/TBTN24/KEN1593.DOCX", "https://docs.wto.org/imrd/directdoc.asp?DDFDocuments/t/G/TBTN24/KEN1593.DOCX")</f>
        <v>https://docs.wto.org/imrd/directdoc.asp?DDFDocuments/t/G/TBTN24/KEN1593.DOCX</v>
      </c>
      <c r="P94" s="6" t="str">
        <f>HYPERLINK("https://docs.wto.org/imrd/directdoc.asp?DDFDocuments/u/G/TBTN24/KEN1593.DOCX", "https://docs.wto.org/imrd/directdoc.asp?DDFDocuments/u/G/TBTN24/KEN1593.DOCX")</f>
        <v>https://docs.wto.org/imrd/directdoc.asp?DDFDocuments/u/G/TBTN24/KEN1593.DOCX</v>
      </c>
      <c r="Q94" s="6" t="str">
        <f>HYPERLINK("https://docs.wto.org/imrd/directdoc.asp?DDFDocuments/v/G/TBTN24/KEN1593.DOCX", "https://docs.wto.org/imrd/directdoc.asp?DDFDocuments/v/G/TBTN24/KEN1593.DOCX")</f>
        <v>https://docs.wto.org/imrd/directdoc.asp?DDFDocuments/v/G/TBTN24/KEN1593.DOCX</v>
      </c>
    </row>
    <row r="95" spans="1:17" ht="64.95" customHeight="1" x14ac:dyDescent="0.3">
      <c r="A95" s="2" t="s">
        <v>721</v>
      </c>
      <c r="B95" s="6" t="str">
        <f>HYPERLINK("https://eping.wto.org/en/Search?viewData= G/TBT/N/BRA/1528"," G/TBT/N/BRA/1528")</f>
        <v xml:space="preserve"> G/TBT/N/BRA/1528</v>
      </c>
      <c r="C95" s="6" t="s">
        <v>50</v>
      </c>
      <c r="D95" s="8" t="s">
        <v>98</v>
      </c>
      <c r="E95" s="8" t="s">
        <v>99</v>
      </c>
      <c r="F95" s="8" t="s">
        <v>100</v>
      </c>
      <c r="G95" s="6" t="s">
        <v>101</v>
      </c>
      <c r="H95" s="6" t="s">
        <v>102</v>
      </c>
      <c r="I95" s="6" t="s">
        <v>55</v>
      </c>
      <c r="J95" s="6" t="s">
        <v>96</v>
      </c>
      <c r="K95" s="6"/>
      <c r="L95" s="7">
        <v>45427</v>
      </c>
      <c r="M95" s="6" t="s">
        <v>24</v>
      </c>
      <c r="N95" s="8" t="s">
        <v>103</v>
      </c>
      <c r="O95" s="6" t="str">
        <f>HYPERLINK("https://docs.wto.org/imrd/directdoc.asp?DDFDocuments/t/G/TBTN24/BRA1528.DOCX", "https://docs.wto.org/imrd/directdoc.asp?DDFDocuments/t/G/TBTN24/BRA1528.DOCX")</f>
        <v>https://docs.wto.org/imrd/directdoc.asp?DDFDocuments/t/G/TBTN24/BRA1528.DOCX</v>
      </c>
      <c r="P95" s="6" t="str">
        <f>HYPERLINK("https://docs.wto.org/imrd/directdoc.asp?DDFDocuments/u/G/TBTN24/BRA1528.DOCX", "https://docs.wto.org/imrd/directdoc.asp?DDFDocuments/u/G/TBTN24/BRA1528.DOCX")</f>
        <v>https://docs.wto.org/imrd/directdoc.asp?DDFDocuments/u/G/TBTN24/BRA1528.DOCX</v>
      </c>
      <c r="Q95" s="6"/>
    </row>
    <row r="96" spans="1:17" ht="64.95" customHeight="1" x14ac:dyDescent="0.3">
      <c r="A96" s="2" t="s">
        <v>721</v>
      </c>
      <c r="B96" s="6" t="str">
        <f>HYPERLINK("https://eping.wto.org/en/Search?viewData= G/TBT/N/AUS/167"," G/TBT/N/AUS/167")</f>
        <v xml:space="preserve"> G/TBT/N/AUS/167</v>
      </c>
      <c r="C96" s="6" t="s">
        <v>620</v>
      </c>
      <c r="D96" s="8" t="s">
        <v>621</v>
      </c>
      <c r="E96" s="8" t="s">
        <v>622</v>
      </c>
      <c r="F96" s="8" t="s">
        <v>623</v>
      </c>
      <c r="G96" s="6" t="s">
        <v>624</v>
      </c>
      <c r="H96" s="6" t="s">
        <v>473</v>
      </c>
      <c r="I96" s="6" t="s">
        <v>625</v>
      </c>
      <c r="J96" s="6" t="s">
        <v>96</v>
      </c>
      <c r="K96" s="6"/>
      <c r="L96" s="7">
        <v>45415</v>
      </c>
      <c r="M96" s="6" t="s">
        <v>24</v>
      </c>
      <c r="N96" s="8" t="s">
        <v>626</v>
      </c>
      <c r="O96" s="6" t="str">
        <f>HYPERLINK("https://docs.wto.org/imrd/directdoc.asp?DDFDocuments/t/G/TBTN24/AUS167.DOCX", "https://docs.wto.org/imrd/directdoc.asp?DDFDocuments/t/G/TBTN24/AUS167.DOCX")</f>
        <v>https://docs.wto.org/imrd/directdoc.asp?DDFDocuments/t/G/TBTN24/AUS167.DOCX</v>
      </c>
      <c r="P96" s="6" t="str">
        <f>HYPERLINK("https://docs.wto.org/imrd/directdoc.asp?DDFDocuments/u/G/TBTN24/AUS167.DOCX", "https://docs.wto.org/imrd/directdoc.asp?DDFDocuments/u/G/TBTN24/AUS167.DOCX")</f>
        <v>https://docs.wto.org/imrd/directdoc.asp?DDFDocuments/u/G/TBTN24/AUS167.DOCX</v>
      </c>
      <c r="Q96" s="6" t="str">
        <f>HYPERLINK("https://docs.wto.org/imrd/directdoc.asp?DDFDocuments/v/G/TBTN24/AUS167.DOCX", "https://docs.wto.org/imrd/directdoc.asp?DDFDocuments/v/G/TBTN24/AUS167.DOCX")</f>
        <v>https://docs.wto.org/imrd/directdoc.asp?DDFDocuments/v/G/TBTN24/AUS167.DOCX</v>
      </c>
    </row>
    <row r="97" spans="1:17" ht="64.95" customHeight="1" x14ac:dyDescent="0.3">
      <c r="A97" s="2" t="s">
        <v>783</v>
      </c>
      <c r="B97" s="6" t="str">
        <f>HYPERLINK("https://eping.wto.org/en/Search?viewData= G/TBT/N/EGY/450"," G/TBT/N/EGY/450")</f>
        <v xml:space="preserve"> G/TBT/N/EGY/450</v>
      </c>
      <c r="C97" s="6" t="s">
        <v>453</v>
      </c>
      <c r="D97" s="8" t="s">
        <v>524</v>
      </c>
      <c r="E97" s="8" t="s">
        <v>525</v>
      </c>
      <c r="F97" s="8" t="s">
        <v>526</v>
      </c>
      <c r="G97" s="6" t="s">
        <v>23</v>
      </c>
      <c r="H97" s="6" t="s">
        <v>527</v>
      </c>
      <c r="I97" s="6" t="s">
        <v>528</v>
      </c>
      <c r="J97" s="6" t="s">
        <v>61</v>
      </c>
      <c r="K97" s="6"/>
      <c r="L97" s="7">
        <v>45422</v>
      </c>
      <c r="M97" s="6" t="s">
        <v>24</v>
      </c>
      <c r="N97" s="6"/>
      <c r="O97" s="6" t="str">
        <f>HYPERLINK("https://docs.wto.org/imrd/directdoc.asp?DDFDocuments/t/G/TBTN24/EGY450.DOCX", "https://docs.wto.org/imrd/directdoc.asp?DDFDocuments/t/G/TBTN24/EGY450.DOCX")</f>
        <v>https://docs.wto.org/imrd/directdoc.asp?DDFDocuments/t/G/TBTN24/EGY450.DOCX</v>
      </c>
      <c r="P97" s="6" t="str">
        <f>HYPERLINK("https://docs.wto.org/imrd/directdoc.asp?DDFDocuments/u/G/TBTN24/EGY450.DOCX", "https://docs.wto.org/imrd/directdoc.asp?DDFDocuments/u/G/TBTN24/EGY450.DOCX")</f>
        <v>https://docs.wto.org/imrd/directdoc.asp?DDFDocuments/u/G/TBTN24/EGY450.DOCX</v>
      </c>
      <c r="Q97" s="6" t="str">
        <f>HYPERLINK("https://docs.wto.org/imrd/directdoc.asp?DDFDocuments/v/G/TBTN24/EGY450.DOCX", "https://docs.wto.org/imrd/directdoc.asp?DDFDocuments/v/G/TBTN24/EGY450.DOCX")</f>
        <v>https://docs.wto.org/imrd/directdoc.asp?DDFDocuments/v/G/TBTN24/EGY450.DOCX</v>
      </c>
    </row>
    <row r="98" spans="1:17" ht="64.95" customHeight="1" x14ac:dyDescent="0.3">
      <c r="A98" s="2" t="s">
        <v>712</v>
      </c>
      <c r="B98" s="6" t="str">
        <f>HYPERLINK("https://eping.wto.org/en/Search?viewData= G/TBT/N/BDI/459, G/TBT/N/KEN/1594, G/TBT/N/RWA/1006, G/TBT/N/TZA/1113, G/TBT/N/UGA/1917"," G/TBT/N/BDI/459, G/TBT/N/KEN/1594, G/TBT/N/RWA/1006, G/TBT/N/TZA/1113, G/TBT/N/UGA/1917")</f>
        <v xml:space="preserve"> G/TBT/N/BDI/459, G/TBT/N/KEN/1594, G/TBT/N/RWA/1006, G/TBT/N/TZA/1113, G/TBT/N/UGA/1917</v>
      </c>
      <c r="C98" s="6" t="s">
        <v>115</v>
      </c>
      <c r="D98" s="8" t="s">
        <v>116</v>
      </c>
      <c r="E98" s="8" t="s">
        <v>117</v>
      </c>
      <c r="F98" s="8" t="s">
        <v>118</v>
      </c>
      <c r="G98" s="6" t="s">
        <v>23</v>
      </c>
      <c r="H98" s="6" t="s">
        <v>119</v>
      </c>
      <c r="I98" s="6" t="s">
        <v>120</v>
      </c>
      <c r="J98" s="6" t="s">
        <v>23</v>
      </c>
      <c r="K98" s="6"/>
      <c r="L98" s="7">
        <v>45437</v>
      </c>
      <c r="M98" s="6" t="s">
        <v>24</v>
      </c>
      <c r="N98" s="8" t="s">
        <v>121</v>
      </c>
      <c r="O98" s="6" t="str">
        <f>HYPERLINK("https://docs.wto.org/imrd/directdoc.asp?DDFDocuments/t/G/TBTN24/BDI459.DOCX", "https://docs.wto.org/imrd/directdoc.asp?DDFDocuments/t/G/TBTN24/BDI459.DOCX")</f>
        <v>https://docs.wto.org/imrd/directdoc.asp?DDFDocuments/t/G/TBTN24/BDI459.DOCX</v>
      </c>
      <c r="P98" s="6" t="str">
        <f>HYPERLINK("https://docs.wto.org/imrd/directdoc.asp?DDFDocuments/u/G/TBTN24/BDI459.DOCX", "https://docs.wto.org/imrd/directdoc.asp?DDFDocuments/u/G/TBTN24/BDI459.DOCX")</f>
        <v>https://docs.wto.org/imrd/directdoc.asp?DDFDocuments/u/G/TBTN24/BDI459.DOCX</v>
      </c>
      <c r="Q98" s="6" t="str">
        <f>HYPERLINK("https://docs.wto.org/imrd/directdoc.asp?DDFDocuments/v/G/TBTN24/BDI459.DOCX", "https://docs.wto.org/imrd/directdoc.asp?DDFDocuments/v/G/TBTN24/BDI459.DOCX")</f>
        <v>https://docs.wto.org/imrd/directdoc.asp?DDFDocuments/v/G/TBTN24/BDI459.DOCX</v>
      </c>
    </row>
    <row r="99" spans="1:17" ht="64.95" customHeight="1" x14ac:dyDescent="0.3">
      <c r="A99" s="2" t="s">
        <v>712</v>
      </c>
      <c r="B99" s="6" t="str">
        <f>HYPERLINK("https://eping.wto.org/en/Search?viewData= G/TBT/N/BDI/459, G/TBT/N/KEN/1594, G/TBT/N/RWA/1006, G/TBT/N/TZA/1113, G/TBT/N/UGA/1917"," G/TBT/N/BDI/459, G/TBT/N/KEN/1594, G/TBT/N/RWA/1006, G/TBT/N/TZA/1113, G/TBT/N/UGA/1917")</f>
        <v xml:space="preserve"> G/TBT/N/BDI/459, G/TBT/N/KEN/1594, G/TBT/N/RWA/1006, G/TBT/N/TZA/1113, G/TBT/N/UGA/1917</v>
      </c>
      <c r="C99" s="6" t="s">
        <v>122</v>
      </c>
      <c r="D99" s="8" t="s">
        <v>116</v>
      </c>
      <c r="E99" s="8" t="s">
        <v>117</v>
      </c>
      <c r="F99" s="8" t="s">
        <v>118</v>
      </c>
      <c r="G99" s="6" t="s">
        <v>23</v>
      </c>
      <c r="H99" s="6" t="s">
        <v>119</v>
      </c>
      <c r="I99" s="6" t="s">
        <v>123</v>
      </c>
      <c r="J99" s="6" t="s">
        <v>23</v>
      </c>
      <c r="K99" s="6"/>
      <c r="L99" s="7">
        <v>45437</v>
      </c>
      <c r="M99" s="6" t="s">
        <v>24</v>
      </c>
      <c r="N99" s="8" t="s">
        <v>121</v>
      </c>
      <c r="O99" s="6" t="str">
        <f>HYPERLINK("https://docs.wto.org/imrd/directdoc.asp?DDFDocuments/t/G/TBTN24/BDI459.DOCX", "https://docs.wto.org/imrd/directdoc.asp?DDFDocuments/t/G/TBTN24/BDI459.DOCX")</f>
        <v>https://docs.wto.org/imrd/directdoc.asp?DDFDocuments/t/G/TBTN24/BDI459.DOCX</v>
      </c>
      <c r="P99" s="6" t="str">
        <f>HYPERLINK("https://docs.wto.org/imrd/directdoc.asp?DDFDocuments/u/G/TBTN24/BDI459.DOCX", "https://docs.wto.org/imrd/directdoc.asp?DDFDocuments/u/G/TBTN24/BDI459.DOCX")</f>
        <v>https://docs.wto.org/imrd/directdoc.asp?DDFDocuments/u/G/TBTN24/BDI459.DOCX</v>
      </c>
      <c r="Q99" s="6" t="str">
        <f>HYPERLINK("https://docs.wto.org/imrd/directdoc.asp?DDFDocuments/v/G/TBTN24/BDI459.DOCX", "https://docs.wto.org/imrd/directdoc.asp?DDFDocuments/v/G/TBTN24/BDI459.DOCX")</f>
        <v>https://docs.wto.org/imrd/directdoc.asp?DDFDocuments/v/G/TBTN24/BDI459.DOCX</v>
      </c>
    </row>
    <row r="100" spans="1:17" ht="64.95" customHeight="1" x14ac:dyDescent="0.3">
      <c r="A100" s="2" t="s">
        <v>712</v>
      </c>
      <c r="B100" s="6" t="str">
        <f>HYPERLINK("https://eping.wto.org/en/Search?viewData= G/TBT/N/BDI/459, G/TBT/N/KEN/1594, G/TBT/N/RWA/1006, G/TBT/N/TZA/1113, G/TBT/N/UGA/1917"," G/TBT/N/BDI/459, G/TBT/N/KEN/1594, G/TBT/N/RWA/1006, G/TBT/N/TZA/1113, G/TBT/N/UGA/1917")</f>
        <v xml:space="preserve"> G/TBT/N/BDI/459, G/TBT/N/KEN/1594, G/TBT/N/RWA/1006, G/TBT/N/TZA/1113, G/TBT/N/UGA/1917</v>
      </c>
      <c r="C100" s="6" t="s">
        <v>136</v>
      </c>
      <c r="D100" s="8" t="s">
        <v>116</v>
      </c>
      <c r="E100" s="8" t="s">
        <v>117</v>
      </c>
      <c r="F100" s="8" t="s">
        <v>118</v>
      </c>
      <c r="G100" s="6" t="s">
        <v>23</v>
      </c>
      <c r="H100" s="6" t="s">
        <v>119</v>
      </c>
      <c r="I100" s="6" t="s">
        <v>123</v>
      </c>
      <c r="J100" s="6" t="s">
        <v>23</v>
      </c>
      <c r="K100" s="6"/>
      <c r="L100" s="7">
        <v>45437</v>
      </c>
      <c r="M100" s="6" t="s">
        <v>24</v>
      </c>
      <c r="N100" s="8" t="s">
        <v>121</v>
      </c>
      <c r="O100" s="6" t="str">
        <f>HYPERLINK("https://docs.wto.org/imrd/directdoc.asp?DDFDocuments/t/G/TBTN24/BDI459.DOCX", "https://docs.wto.org/imrd/directdoc.asp?DDFDocuments/t/G/TBTN24/BDI459.DOCX")</f>
        <v>https://docs.wto.org/imrd/directdoc.asp?DDFDocuments/t/G/TBTN24/BDI459.DOCX</v>
      </c>
      <c r="P100" s="6" t="str">
        <f>HYPERLINK("https://docs.wto.org/imrd/directdoc.asp?DDFDocuments/u/G/TBTN24/BDI459.DOCX", "https://docs.wto.org/imrd/directdoc.asp?DDFDocuments/u/G/TBTN24/BDI459.DOCX")</f>
        <v>https://docs.wto.org/imrd/directdoc.asp?DDFDocuments/u/G/TBTN24/BDI459.DOCX</v>
      </c>
      <c r="Q100" s="6" t="str">
        <f>HYPERLINK("https://docs.wto.org/imrd/directdoc.asp?DDFDocuments/v/G/TBTN24/BDI459.DOCX", "https://docs.wto.org/imrd/directdoc.asp?DDFDocuments/v/G/TBTN24/BDI459.DOCX")</f>
        <v>https://docs.wto.org/imrd/directdoc.asp?DDFDocuments/v/G/TBTN24/BDI459.DOCX</v>
      </c>
    </row>
    <row r="101" spans="1:17" ht="64.95" customHeight="1" x14ac:dyDescent="0.3">
      <c r="A101" s="2" t="s">
        <v>712</v>
      </c>
      <c r="B101" s="6" t="str">
        <f>HYPERLINK("https://eping.wto.org/en/Search?viewData= G/TBT/N/BDI/459, G/TBT/N/KEN/1594, G/TBT/N/RWA/1006, G/TBT/N/TZA/1113, G/TBT/N/UGA/1917"," G/TBT/N/BDI/459, G/TBT/N/KEN/1594, G/TBT/N/RWA/1006, G/TBT/N/TZA/1113, G/TBT/N/UGA/1917")</f>
        <v xml:space="preserve"> G/TBT/N/BDI/459, G/TBT/N/KEN/1594, G/TBT/N/RWA/1006, G/TBT/N/TZA/1113, G/TBT/N/UGA/1917</v>
      </c>
      <c r="C101" s="6" t="s">
        <v>147</v>
      </c>
      <c r="D101" s="8" t="s">
        <v>116</v>
      </c>
      <c r="E101" s="8" t="s">
        <v>117</v>
      </c>
      <c r="F101" s="8" t="s">
        <v>118</v>
      </c>
      <c r="G101" s="6" t="s">
        <v>23</v>
      </c>
      <c r="H101" s="6" t="s">
        <v>119</v>
      </c>
      <c r="I101" s="6" t="s">
        <v>120</v>
      </c>
      <c r="J101" s="6" t="s">
        <v>23</v>
      </c>
      <c r="K101" s="6"/>
      <c r="L101" s="7">
        <v>45437</v>
      </c>
      <c r="M101" s="6" t="s">
        <v>24</v>
      </c>
      <c r="N101" s="8" t="s">
        <v>121</v>
      </c>
      <c r="O101" s="6" t="str">
        <f>HYPERLINK("https://docs.wto.org/imrd/directdoc.asp?DDFDocuments/t/G/TBTN24/BDI459.DOCX", "https://docs.wto.org/imrd/directdoc.asp?DDFDocuments/t/G/TBTN24/BDI459.DOCX")</f>
        <v>https://docs.wto.org/imrd/directdoc.asp?DDFDocuments/t/G/TBTN24/BDI459.DOCX</v>
      </c>
      <c r="P101" s="6" t="str">
        <f>HYPERLINK("https://docs.wto.org/imrd/directdoc.asp?DDFDocuments/u/G/TBTN24/BDI459.DOCX", "https://docs.wto.org/imrd/directdoc.asp?DDFDocuments/u/G/TBTN24/BDI459.DOCX")</f>
        <v>https://docs.wto.org/imrd/directdoc.asp?DDFDocuments/u/G/TBTN24/BDI459.DOCX</v>
      </c>
      <c r="Q101" s="6" t="str">
        <f>HYPERLINK("https://docs.wto.org/imrd/directdoc.asp?DDFDocuments/v/G/TBTN24/BDI459.DOCX", "https://docs.wto.org/imrd/directdoc.asp?DDFDocuments/v/G/TBTN24/BDI459.DOCX")</f>
        <v>https://docs.wto.org/imrd/directdoc.asp?DDFDocuments/v/G/TBTN24/BDI459.DOCX</v>
      </c>
    </row>
    <row r="102" spans="1:17" ht="64.95" customHeight="1" x14ac:dyDescent="0.3">
      <c r="A102" s="2" t="s">
        <v>712</v>
      </c>
      <c r="B102" s="6" t="str">
        <f>HYPERLINK("https://eping.wto.org/en/Search?viewData= G/TBT/N/BDI/459, G/TBT/N/KEN/1594, G/TBT/N/RWA/1006, G/TBT/N/TZA/1113, G/TBT/N/UGA/1917"," G/TBT/N/BDI/459, G/TBT/N/KEN/1594, G/TBT/N/RWA/1006, G/TBT/N/TZA/1113, G/TBT/N/UGA/1917")</f>
        <v xml:space="preserve"> G/TBT/N/BDI/459, G/TBT/N/KEN/1594, G/TBT/N/RWA/1006, G/TBT/N/TZA/1113, G/TBT/N/UGA/1917</v>
      </c>
      <c r="C102" s="6" t="s">
        <v>143</v>
      </c>
      <c r="D102" s="8" t="s">
        <v>116</v>
      </c>
      <c r="E102" s="8" t="s">
        <v>117</v>
      </c>
      <c r="F102" s="8" t="s">
        <v>118</v>
      </c>
      <c r="G102" s="6" t="s">
        <v>23</v>
      </c>
      <c r="H102" s="6" t="s">
        <v>119</v>
      </c>
      <c r="I102" s="6" t="s">
        <v>123</v>
      </c>
      <c r="J102" s="6" t="s">
        <v>23</v>
      </c>
      <c r="K102" s="6"/>
      <c r="L102" s="7">
        <v>45437</v>
      </c>
      <c r="M102" s="6" t="s">
        <v>24</v>
      </c>
      <c r="N102" s="8" t="s">
        <v>121</v>
      </c>
      <c r="O102" s="6" t="str">
        <f>HYPERLINK("https://docs.wto.org/imrd/directdoc.asp?DDFDocuments/t/G/TBTN24/BDI459.DOCX", "https://docs.wto.org/imrd/directdoc.asp?DDFDocuments/t/G/TBTN24/BDI459.DOCX")</f>
        <v>https://docs.wto.org/imrd/directdoc.asp?DDFDocuments/t/G/TBTN24/BDI459.DOCX</v>
      </c>
      <c r="P102" s="6" t="str">
        <f>HYPERLINK("https://docs.wto.org/imrd/directdoc.asp?DDFDocuments/u/G/TBTN24/BDI459.DOCX", "https://docs.wto.org/imrd/directdoc.asp?DDFDocuments/u/G/TBTN24/BDI459.DOCX")</f>
        <v>https://docs.wto.org/imrd/directdoc.asp?DDFDocuments/u/G/TBTN24/BDI459.DOCX</v>
      </c>
      <c r="Q102" s="6" t="str">
        <f>HYPERLINK("https://docs.wto.org/imrd/directdoc.asp?DDFDocuments/v/G/TBTN24/BDI459.DOCX", "https://docs.wto.org/imrd/directdoc.asp?DDFDocuments/v/G/TBTN24/BDI459.DOCX")</f>
        <v>https://docs.wto.org/imrd/directdoc.asp?DDFDocuments/v/G/TBTN24/BDI459.DOCX</v>
      </c>
    </row>
    <row r="103" spans="1:17" ht="64.95" customHeight="1" x14ac:dyDescent="0.3">
      <c r="A103" s="2" t="s">
        <v>713</v>
      </c>
      <c r="B103" s="6" t="str">
        <f>HYPERLINK("https://eping.wto.org/en/Search?viewData= G/TBT/N/BDI/460, G/TBT/N/KEN/1595, G/TBT/N/RWA/1007, G/TBT/N/TZA/1114, G/TBT/N/UGA/1918"," G/TBT/N/BDI/460, G/TBT/N/KEN/1595, G/TBT/N/RWA/1007, G/TBT/N/TZA/1114, G/TBT/N/UGA/1918")</f>
        <v xml:space="preserve"> G/TBT/N/BDI/460, G/TBT/N/KEN/1595, G/TBT/N/RWA/1007, G/TBT/N/TZA/1114, G/TBT/N/UGA/1918</v>
      </c>
      <c r="C103" s="6" t="s">
        <v>115</v>
      </c>
      <c r="D103" s="8" t="s">
        <v>124</v>
      </c>
      <c r="E103" s="8" t="s">
        <v>125</v>
      </c>
      <c r="F103" s="8" t="s">
        <v>126</v>
      </c>
      <c r="G103" s="6" t="s">
        <v>23</v>
      </c>
      <c r="H103" s="6" t="s">
        <v>127</v>
      </c>
      <c r="I103" s="6" t="s">
        <v>120</v>
      </c>
      <c r="J103" s="6" t="s">
        <v>23</v>
      </c>
      <c r="K103" s="6"/>
      <c r="L103" s="7">
        <v>45437</v>
      </c>
      <c r="M103" s="6" t="s">
        <v>24</v>
      </c>
      <c r="N103" s="8" t="s">
        <v>128</v>
      </c>
      <c r="O103" s="6" t="str">
        <f>HYPERLINK("https://docs.wto.org/imrd/directdoc.asp?DDFDocuments/t/G/TBTN24/BDI460.DOCX", "https://docs.wto.org/imrd/directdoc.asp?DDFDocuments/t/G/TBTN24/BDI460.DOCX")</f>
        <v>https://docs.wto.org/imrd/directdoc.asp?DDFDocuments/t/G/TBTN24/BDI460.DOCX</v>
      </c>
      <c r="P103" s="6" t="str">
        <f>HYPERLINK("https://docs.wto.org/imrd/directdoc.asp?DDFDocuments/u/G/TBTN24/BDI460.DOCX", "https://docs.wto.org/imrd/directdoc.asp?DDFDocuments/u/G/TBTN24/BDI460.DOCX")</f>
        <v>https://docs.wto.org/imrd/directdoc.asp?DDFDocuments/u/G/TBTN24/BDI460.DOCX</v>
      </c>
      <c r="Q103" s="6" t="str">
        <f>HYPERLINK("https://docs.wto.org/imrd/directdoc.asp?DDFDocuments/v/G/TBTN24/BDI460.DOCX", "https://docs.wto.org/imrd/directdoc.asp?DDFDocuments/v/G/TBTN24/BDI460.DOCX")</f>
        <v>https://docs.wto.org/imrd/directdoc.asp?DDFDocuments/v/G/TBTN24/BDI460.DOCX</v>
      </c>
    </row>
    <row r="104" spans="1:17" ht="64.95" customHeight="1" x14ac:dyDescent="0.3">
      <c r="A104" s="2" t="s">
        <v>713</v>
      </c>
      <c r="B104" s="6" t="str">
        <f>HYPERLINK("https://eping.wto.org/en/Search?viewData= G/TBT/N/BDI/460, G/TBT/N/KEN/1595, G/TBT/N/RWA/1007, G/TBT/N/TZA/1114, G/TBT/N/UGA/1918"," G/TBT/N/BDI/460, G/TBT/N/KEN/1595, G/TBT/N/RWA/1007, G/TBT/N/TZA/1114, G/TBT/N/UGA/1918")</f>
        <v xml:space="preserve"> G/TBT/N/BDI/460, G/TBT/N/KEN/1595, G/TBT/N/RWA/1007, G/TBT/N/TZA/1114, G/TBT/N/UGA/1918</v>
      </c>
      <c r="C104" s="6" t="s">
        <v>143</v>
      </c>
      <c r="D104" s="8" t="s">
        <v>124</v>
      </c>
      <c r="E104" s="8" t="s">
        <v>125</v>
      </c>
      <c r="F104" s="8" t="s">
        <v>126</v>
      </c>
      <c r="G104" s="6" t="s">
        <v>23</v>
      </c>
      <c r="H104" s="6" t="s">
        <v>127</v>
      </c>
      <c r="I104" s="6" t="s">
        <v>123</v>
      </c>
      <c r="J104" s="6" t="s">
        <v>23</v>
      </c>
      <c r="K104" s="6"/>
      <c r="L104" s="7">
        <v>45437</v>
      </c>
      <c r="M104" s="6" t="s">
        <v>24</v>
      </c>
      <c r="N104" s="8" t="s">
        <v>128</v>
      </c>
      <c r="O104" s="6" t="str">
        <f>HYPERLINK("https://docs.wto.org/imrd/directdoc.asp?DDFDocuments/t/G/TBTN24/BDI460.DOCX", "https://docs.wto.org/imrd/directdoc.asp?DDFDocuments/t/G/TBTN24/BDI460.DOCX")</f>
        <v>https://docs.wto.org/imrd/directdoc.asp?DDFDocuments/t/G/TBTN24/BDI460.DOCX</v>
      </c>
      <c r="P104" s="6" t="str">
        <f>HYPERLINK("https://docs.wto.org/imrd/directdoc.asp?DDFDocuments/u/G/TBTN24/BDI460.DOCX", "https://docs.wto.org/imrd/directdoc.asp?DDFDocuments/u/G/TBTN24/BDI460.DOCX")</f>
        <v>https://docs.wto.org/imrd/directdoc.asp?DDFDocuments/u/G/TBTN24/BDI460.DOCX</v>
      </c>
      <c r="Q104" s="6" t="str">
        <f>HYPERLINK("https://docs.wto.org/imrd/directdoc.asp?DDFDocuments/v/G/TBTN24/BDI460.DOCX", "https://docs.wto.org/imrd/directdoc.asp?DDFDocuments/v/G/TBTN24/BDI460.DOCX")</f>
        <v>https://docs.wto.org/imrd/directdoc.asp?DDFDocuments/v/G/TBTN24/BDI460.DOCX</v>
      </c>
    </row>
    <row r="105" spans="1:17" ht="64.95" customHeight="1" x14ac:dyDescent="0.3">
      <c r="A105" s="2" t="s">
        <v>713</v>
      </c>
      <c r="B105" s="6" t="str">
        <f>HYPERLINK("https://eping.wto.org/en/Search?viewData= G/TBT/N/BDI/460, G/TBT/N/KEN/1595, G/TBT/N/RWA/1007, G/TBT/N/TZA/1114, G/TBT/N/UGA/1918"," G/TBT/N/BDI/460, G/TBT/N/KEN/1595, G/TBT/N/RWA/1007, G/TBT/N/TZA/1114, G/TBT/N/UGA/1918")</f>
        <v xml:space="preserve"> G/TBT/N/BDI/460, G/TBT/N/KEN/1595, G/TBT/N/RWA/1007, G/TBT/N/TZA/1114, G/TBT/N/UGA/1918</v>
      </c>
      <c r="C105" s="6" t="s">
        <v>147</v>
      </c>
      <c r="D105" s="8" t="s">
        <v>124</v>
      </c>
      <c r="E105" s="8" t="s">
        <v>125</v>
      </c>
      <c r="F105" s="8" t="s">
        <v>126</v>
      </c>
      <c r="G105" s="6" t="s">
        <v>23</v>
      </c>
      <c r="H105" s="6" t="s">
        <v>127</v>
      </c>
      <c r="I105" s="6" t="s">
        <v>123</v>
      </c>
      <c r="J105" s="6" t="s">
        <v>23</v>
      </c>
      <c r="K105" s="6"/>
      <c r="L105" s="7">
        <v>45437</v>
      </c>
      <c r="M105" s="6" t="s">
        <v>24</v>
      </c>
      <c r="N105" s="8" t="s">
        <v>128</v>
      </c>
      <c r="O105" s="6" t="str">
        <f>HYPERLINK("https://docs.wto.org/imrd/directdoc.asp?DDFDocuments/t/G/TBTN24/BDI460.DOCX", "https://docs.wto.org/imrd/directdoc.asp?DDFDocuments/t/G/TBTN24/BDI460.DOCX")</f>
        <v>https://docs.wto.org/imrd/directdoc.asp?DDFDocuments/t/G/TBTN24/BDI460.DOCX</v>
      </c>
      <c r="P105" s="6" t="str">
        <f>HYPERLINK("https://docs.wto.org/imrd/directdoc.asp?DDFDocuments/u/G/TBTN24/BDI460.DOCX", "https://docs.wto.org/imrd/directdoc.asp?DDFDocuments/u/G/TBTN24/BDI460.DOCX")</f>
        <v>https://docs.wto.org/imrd/directdoc.asp?DDFDocuments/u/G/TBTN24/BDI460.DOCX</v>
      </c>
      <c r="Q105" s="6" t="str">
        <f>HYPERLINK("https://docs.wto.org/imrd/directdoc.asp?DDFDocuments/v/G/TBTN24/BDI460.DOCX", "https://docs.wto.org/imrd/directdoc.asp?DDFDocuments/v/G/TBTN24/BDI460.DOCX")</f>
        <v>https://docs.wto.org/imrd/directdoc.asp?DDFDocuments/v/G/TBTN24/BDI460.DOCX</v>
      </c>
    </row>
    <row r="106" spans="1:17" ht="64.95" customHeight="1" x14ac:dyDescent="0.3">
      <c r="A106" s="2" t="s">
        <v>713</v>
      </c>
      <c r="B106" s="6" t="str">
        <f>HYPERLINK("https://eping.wto.org/en/Search?viewData= G/TBT/N/BDI/460, G/TBT/N/KEN/1595, G/TBT/N/RWA/1007, G/TBT/N/TZA/1114, G/TBT/N/UGA/1918"," G/TBT/N/BDI/460, G/TBT/N/KEN/1595, G/TBT/N/RWA/1007, G/TBT/N/TZA/1114, G/TBT/N/UGA/1918")</f>
        <v xml:space="preserve"> G/TBT/N/BDI/460, G/TBT/N/KEN/1595, G/TBT/N/RWA/1007, G/TBT/N/TZA/1114, G/TBT/N/UGA/1918</v>
      </c>
      <c r="C106" s="6" t="s">
        <v>122</v>
      </c>
      <c r="D106" s="8" t="s">
        <v>124</v>
      </c>
      <c r="E106" s="8" t="s">
        <v>125</v>
      </c>
      <c r="F106" s="8" t="s">
        <v>126</v>
      </c>
      <c r="G106" s="6" t="s">
        <v>23</v>
      </c>
      <c r="H106" s="6" t="s">
        <v>127</v>
      </c>
      <c r="I106" s="6" t="s">
        <v>123</v>
      </c>
      <c r="J106" s="6" t="s">
        <v>23</v>
      </c>
      <c r="K106" s="6"/>
      <c r="L106" s="7">
        <v>45437</v>
      </c>
      <c r="M106" s="6" t="s">
        <v>24</v>
      </c>
      <c r="N106" s="8" t="s">
        <v>128</v>
      </c>
      <c r="O106" s="6" t="str">
        <f>HYPERLINK("https://docs.wto.org/imrd/directdoc.asp?DDFDocuments/t/G/TBTN24/BDI460.DOCX", "https://docs.wto.org/imrd/directdoc.asp?DDFDocuments/t/G/TBTN24/BDI460.DOCX")</f>
        <v>https://docs.wto.org/imrd/directdoc.asp?DDFDocuments/t/G/TBTN24/BDI460.DOCX</v>
      </c>
      <c r="P106" s="6" t="str">
        <f>HYPERLINK("https://docs.wto.org/imrd/directdoc.asp?DDFDocuments/u/G/TBTN24/BDI460.DOCX", "https://docs.wto.org/imrd/directdoc.asp?DDFDocuments/u/G/TBTN24/BDI460.DOCX")</f>
        <v>https://docs.wto.org/imrd/directdoc.asp?DDFDocuments/u/G/TBTN24/BDI460.DOCX</v>
      </c>
      <c r="Q106" s="6" t="str">
        <f>HYPERLINK("https://docs.wto.org/imrd/directdoc.asp?DDFDocuments/v/G/TBTN24/BDI460.DOCX", "https://docs.wto.org/imrd/directdoc.asp?DDFDocuments/v/G/TBTN24/BDI460.DOCX")</f>
        <v>https://docs.wto.org/imrd/directdoc.asp?DDFDocuments/v/G/TBTN24/BDI460.DOCX</v>
      </c>
    </row>
    <row r="107" spans="1:17" ht="64.95" customHeight="1" x14ac:dyDescent="0.3">
      <c r="A107" s="2" t="s">
        <v>713</v>
      </c>
      <c r="B107" s="6" t="str">
        <f>HYPERLINK("https://eping.wto.org/en/Search?viewData= G/TBT/N/BDI/460, G/TBT/N/KEN/1595, G/TBT/N/RWA/1007, G/TBT/N/TZA/1114, G/TBT/N/UGA/1918"," G/TBT/N/BDI/460, G/TBT/N/KEN/1595, G/TBT/N/RWA/1007, G/TBT/N/TZA/1114, G/TBT/N/UGA/1918")</f>
        <v xml:space="preserve"> G/TBT/N/BDI/460, G/TBT/N/KEN/1595, G/TBT/N/RWA/1007, G/TBT/N/TZA/1114, G/TBT/N/UGA/1918</v>
      </c>
      <c r="C107" s="6" t="s">
        <v>136</v>
      </c>
      <c r="D107" s="8" t="s">
        <v>124</v>
      </c>
      <c r="E107" s="8" t="s">
        <v>125</v>
      </c>
      <c r="F107" s="8" t="s">
        <v>126</v>
      </c>
      <c r="G107" s="6" t="s">
        <v>23</v>
      </c>
      <c r="H107" s="6" t="s">
        <v>127</v>
      </c>
      <c r="I107" s="6" t="s">
        <v>123</v>
      </c>
      <c r="J107" s="6" t="s">
        <v>23</v>
      </c>
      <c r="K107" s="6"/>
      <c r="L107" s="7">
        <v>45437</v>
      </c>
      <c r="M107" s="6" t="s">
        <v>24</v>
      </c>
      <c r="N107" s="8" t="s">
        <v>128</v>
      </c>
      <c r="O107" s="6" t="str">
        <f>HYPERLINK("https://docs.wto.org/imrd/directdoc.asp?DDFDocuments/t/G/TBTN24/BDI460.DOCX", "https://docs.wto.org/imrd/directdoc.asp?DDFDocuments/t/G/TBTN24/BDI460.DOCX")</f>
        <v>https://docs.wto.org/imrd/directdoc.asp?DDFDocuments/t/G/TBTN24/BDI460.DOCX</v>
      </c>
      <c r="P107" s="6" t="str">
        <f>HYPERLINK("https://docs.wto.org/imrd/directdoc.asp?DDFDocuments/u/G/TBTN24/BDI460.DOCX", "https://docs.wto.org/imrd/directdoc.asp?DDFDocuments/u/G/TBTN24/BDI460.DOCX")</f>
        <v>https://docs.wto.org/imrd/directdoc.asp?DDFDocuments/u/G/TBTN24/BDI460.DOCX</v>
      </c>
      <c r="Q107" s="6" t="str">
        <f>HYPERLINK("https://docs.wto.org/imrd/directdoc.asp?DDFDocuments/v/G/TBTN24/BDI460.DOCX", "https://docs.wto.org/imrd/directdoc.asp?DDFDocuments/v/G/TBTN24/BDI460.DOCX")</f>
        <v>https://docs.wto.org/imrd/directdoc.asp?DDFDocuments/v/G/TBTN24/BDI460.DOCX</v>
      </c>
    </row>
    <row r="108" spans="1:17" ht="64.95" customHeight="1" x14ac:dyDescent="0.3">
      <c r="A108" s="2" t="s">
        <v>738</v>
      </c>
      <c r="B108" s="6" t="str">
        <f>HYPERLINK("https://eping.wto.org/en/Search?viewData= G/TBT/N/ARM/99"," G/TBT/N/ARM/99")</f>
        <v xml:space="preserve"> G/TBT/N/ARM/99</v>
      </c>
      <c r="C108" s="6" t="s">
        <v>276</v>
      </c>
      <c r="D108" s="8" t="s">
        <v>277</v>
      </c>
      <c r="E108" s="8" t="s">
        <v>278</v>
      </c>
      <c r="F108" s="8" t="s">
        <v>279</v>
      </c>
      <c r="G108" s="6" t="s">
        <v>23</v>
      </c>
      <c r="H108" s="6" t="s">
        <v>280</v>
      </c>
      <c r="I108" s="6" t="s">
        <v>55</v>
      </c>
      <c r="J108" s="6" t="s">
        <v>23</v>
      </c>
      <c r="K108" s="6"/>
      <c r="L108" s="7">
        <v>45389</v>
      </c>
      <c r="M108" s="6" t="s">
        <v>24</v>
      </c>
      <c r="N108" s="6"/>
      <c r="O108" s="6" t="str">
        <f>HYPERLINK("https://docs.wto.org/imrd/directdoc.asp?DDFDocuments/t/G/TBTN24/ARM99.DOCX", "https://docs.wto.org/imrd/directdoc.asp?DDFDocuments/t/G/TBTN24/ARM99.DOCX")</f>
        <v>https://docs.wto.org/imrd/directdoc.asp?DDFDocuments/t/G/TBTN24/ARM99.DOCX</v>
      </c>
      <c r="P108" s="6" t="str">
        <f>HYPERLINK("https://docs.wto.org/imrd/directdoc.asp?DDFDocuments/u/G/TBTN24/ARM99.DOCX", "https://docs.wto.org/imrd/directdoc.asp?DDFDocuments/u/G/TBTN24/ARM99.DOCX")</f>
        <v>https://docs.wto.org/imrd/directdoc.asp?DDFDocuments/u/G/TBTN24/ARM99.DOCX</v>
      </c>
      <c r="Q108" s="6" t="str">
        <f>HYPERLINK("https://docs.wto.org/imrd/directdoc.asp?DDFDocuments/v/G/TBTN24/ARM99.DOCX", "https://docs.wto.org/imrd/directdoc.asp?DDFDocuments/v/G/TBTN24/ARM99.DOCX")</f>
        <v>https://docs.wto.org/imrd/directdoc.asp?DDFDocuments/v/G/TBTN24/ARM99.DOCX</v>
      </c>
    </row>
    <row r="109" spans="1:17" ht="64.95" customHeight="1" x14ac:dyDescent="0.3">
      <c r="A109" s="2" t="s">
        <v>772</v>
      </c>
      <c r="B109" s="6" t="str">
        <f>HYPERLINK("https://eping.wto.org/en/Search?viewData= G/TBT/N/NZL/131"," G/TBT/N/NZL/131")</f>
        <v xml:space="preserve"> G/TBT/N/NZL/131</v>
      </c>
      <c r="C109" s="6" t="s">
        <v>468</v>
      </c>
      <c r="D109" s="8" t="s">
        <v>469</v>
      </c>
      <c r="E109" s="8" t="s">
        <v>470</v>
      </c>
      <c r="F109" s="8" t="s">
        <v>471</v>
      </c>
      <c r="G109" s="6" t="s">
        <v>472</v>
      </c>
      <c r="H109" s="6" t="s">
        <v>473</v>
      </c>
      <c r="I109" s="6" t="s">
        <v>474</v>
      </c>
      <c r="J109" s="6" t="s">
        <v>96</v>
      </c>
      <c r="K109" s="6"/>
      <c r="L109" s="7" t="s">
        <v>23</v>
      </c>
      <c r="M109" s="6" t="s">
        <v>24</v>
      </c>
      <c r="N109" s="6"/>
      <c r="O109" s="6" t="str">
        <f>HYPERLINK("https://docs.wto.org/imrd/directdoc.asp?DDFDocuments/t/G/TBTN24/NZL131.DOCX", "https://docs.wto.org/imrd/directdoc.asp?DDFDocuments/t/G/TBTN24/NZL131.DOCX")</f>
        <v>https://docs.wto.org/imrd/directdoc.asp?DDFDocuments/t/G/TBTN24/NZL131.DOCX</v>
      </c>
      <c r="P109" s="6" t="str">
        <f>HYPERLINK("https://docs.wto.org/imrd/directdoc.asp?DDFDocuments/u/G/TBTN24/NZL131.DOCX", "https://docs.wto.org/imrd/directdoc.asp?DDFDocuments/u/G/TBTN24/NZL131.DOCX")</f>
        <v>https://docs.wto.org/imrd/directdoc.asp?DDFDocuments/u/G/TBTN24/NZL131.DOCX</v>
      </c>
      <c r="Q109" s="6" t="str">
        <f>HYPERLINK("https://docs.wto.org/imrd/directdoc.asp?DDFDocuments/v/G/TBTN24/NZL131.DOCX", "https://docs.wto.org/imrd/directdoc.asp?DDFDocuments/v/G/TBTN24/NZL131.DOCX")</f>
        <v>https://docs.wto.org/imrd/directdoc.asp?DDFDocuments/v/G/TBTN24/NZL131.DOCX</v>
      </c>
    </row>
    <row r="110" spans="1:17" ht="64.95" customHeight="1" x14ac:dyDescent="0.3">
      <c r="A110" s="2" t="s">
        <v>801</v>
      </c>
      <c r="B110" s="6" t="str">
        <f>HYPERLINK("https://eping.wto.org/en/Search?viewData= G/TBT/N/ISR/1324"," G/TBT/N/ISR/1324")</f>
        <v xml:space="preserve"> G/TBT/N/ISR/1324</v>
      </c>
      <c r="C110" s="6" t="s">
        <v>104</v>
      </c>
      <c r="D110" s="8" t="s">
        <v>697</v>
      </c>
      <c r="E110" s="8" t="s">
        <v>698</v>
      </c>
      <c r="F110" s="8" t="s">
        <v>699</v>
      </c>
      <c r="G110" s="6" t="s">
        <v>700</v>
      </c>
      <c r="H110" s="6" t="s">
        <v>685</v>
      </c>
      <c r="I110" s="6" t="s">
        <v>701</v>
      </c>
      <c r="J110" s="6" t="s">
        <v>23</v>
      </c>
      <c r="K110" s="6"/>
      <c r="L110" s="7">
        <v>45412</v>
      </c>
      <c r="M110" s="6" t="s">
        <v>24</v>
      </c>
      <c r="N110" s="8" t="s">
        <v>702</v>
      </c>
      <c r="O110" s="6" t="str">
        <f>HYPERLINK("https://docs.wto.org/imrd/directdoc.asp?DDFDocuments/t/G/TBTN24/ISR1324.DOCX", "https://docs.wto.org/imrd/directdoc.asp?DDFDocuments/t/G/TBTN24/ISR1324.DOCX")</f>
        <v>https://docs.wto.org/imrd/directdoc.asp?DDFDocuments/t/G/TBTN24/ISR1324.DOCX</v>
      </c>
      <c r="P110" s="6" t="str">
        <f>HYPERLINK("https://docs.wto.org/imrd/directdoc.asp?DDFDocuments/u/G/TBTN24/ISR1324.DOCX", "https://docs.wto.org/imrd/directdoc.asp?DDFDocuments/u/G/TBTN24/ISR1324.DOCX")</f>
        <v>https://docs.wto.org/imrd/directdoc.asp?DDFDocuments/u/G/TBTN24/ISR1324.DOCX</v>
      </c>
      <c r="Q110" s="6" t="str">
        <f>HYPERLINK("https://docs.wto.org/imrd/directdoc.asp?DDFDocuments/v/G/TBTN24/ISR1324.DOCX", "https://docs.wto.org/imrd/directdoc.asp?DDFDocuments/v/G/TBTN24/ISR1324.DOCX")</f>
        <v>https://docs.wto.org/imrd/directdoc.asp?DDFDocuments/v/G/TBTN24/ISR1324.DOCX</v>
      </c>
    </row>
    <row r="111" spans="1:17" ht="64.95" customHeight="1" x14ac:dyDescent="0.3">
      <c r="A111" s="2" t="s">
        <v>799</v>
      </c>
      <c r="B111" s="6" t="str">
        <f>HYPERLINK("https://eping.wto.org/en/Search?viewData= G/TBT/N/ISR/1325"," G/TBT/N/ISR/1325")</f>
        <v xml:space="preserve"> G/TBT/N/ISR/1325</v>
      </c>
      <c r="C111" s="6" t="s">
        <v>104</v>
      </c>
      <c r="D111" s="8" t="s">
        <v>681</v>
      </c>
      <c r="E111" s="8" t="s">
        <v>682</v>
      </c>
      <c r="F111" s="8" t="s">
        <v>683</v>
      </c>
      <c r="G111" s="6" t="s">
        <v>684</v>
      </c>
      <c r="H111" s="6" t="s">
        <v>685</v>
      </c>
      <c r="I111" s="6" t="s">
        <v>686</v>
      </c>
      <c r="J111" s="6" t="s">
        <v>23</v>
      </c>
      <c r="K111" s="6"/>
      <c r="L111" s="7">
        <v>45412</v>
      </c>
      <c r="M111" s="6" t="s">
        <v>24</v>
      </c>
      <c r="N111" s="8" t="s">
        <v>687</v>
      </c>
      <c r="O111" s="6" t="str">
        <f>HYPERLINK("https://docs.wto.org/imrd/directdoc.asp?DDFDocuments/t/G/TBTN24/ISR1325.DOCX", "https://docs.wto.org/imrd/directdoc.asp?DDFDocuments/t/G/TBTN24/ISR1325.DOCX")</f>
        <v>https://docs.wto.org/imrd/directdoc.asp?DDFDocuments/t/G/TBTN24/ISR1325.DOCX</v>
      </c>
      <c r="P111" s="6" t="str">
        <f>HYPERLINK("https://docs.wto.org/imrd/directdoc.asp?DDFDocuments/u/G/TBTN24/ISR1325.DOCX", "https://docs.wto.org/imrd/directdoc.asp?DDFDocuments/u/G/TBTN24/ISR1325.DOCX")</f>
        <v>https://docs.wto.org/imrd/directdoc.asp?DDFDocuments/u/G/TBTN24/ISR1325.DOCX</v>
      </c>
      <c r="Q111" s="6" t="str">
        <f>HYPERLINK("https://docs.wto.org/imrd/directdoc.asp?DDFDocuments/v/G/TBTN24/ISR1325.DOCX", "https://docs.wto.org/imrd/directdoc.asp?DDFDocuments/v/G/TBTN24/ISR1325.DOCX")</f>
        <v>https://docs.wto.org/imrd/directdoc.asp?DDFDocuments/v/G/TBTN24/ISR1325.DOCX</v>
      </c>
    </row>
    <row r="112" spans="1:17" ht="64.95" customHeight="1" x14ac:dyDescent="0.3">
      <c r="A112" s="2" t="s">
        <v>802</v>
      </c>
      <c r="B112" s="6" t="str">
        <f>HYPERLINK("https://eping.wto.org/en/Search?viewData= G/TBT/N/ISR/1326"," G/TBT/N/ISR/1326")</f>
        <v xml:space="preserve"> G/TBT/N/ISR/1326</v>
      </c>
      <c r="C112" s="6" t="s">
        <v>104</v>
      </c>
      <c r="D112" s="8" t="s">
        <v>703</v>
      </c>
      <c r="E112" s="8" t="s">
        <v>704</v>
      </c>
      <c r="F112" s="8" t="s">
        <v>705</v>
      </c>
      <c r="G112" s="6" t="s">
        <v>684</v>
      </c>
      <c r="H112" s="6" t="s">
        <v>685</v>
      </c>
      <c r="I112" s="6" t="s">
        <v>686</v>
      </c>
      <c r="J112" s="6" t="s">
        <v>23</v>
      </c>
      <c r="K112" s="6"/>
      <c r="L112" s="7">
        <v>45412</v>
      </c>
      <c r="M112" s="6" t="s">
        <v>24</v>
      </c>
      <c r="N112" s="8" t="s">
        <v>706</v>
      </c>
      <c r="O112" s="6" t="str">
        <f>HYPERLINK("https://docs.wto.org/imrd/directdoc.asp?DDFDocuments/t/G/TBTN24/ISR1326.DOCX", "https://docs.wto.org/imrd/directdoc.asp?DDFDocuments/t/G/TBTN24/ISR1326.DOCX")</f>
        <v>https://docs.wto.org/imrd/directdoc.asp?DDFDocuments/t/G/TBTN24/ISR1326.DOCX</v>
      </c>
      <c r="P112" s="6" t="str">
        <f>HYPERLINK("https://docs.wto.org/imrd/directdoc.asp?DDFDocuments/u/G/TBTN24/ISR1326.DOCX", "https://docs.wto.org/imrd/directdoc.asp?DDFDocuments/u/G/TBTN24/ISR1326.DOCX")</f>
        <v>https://docs.wto.org/imrd/directdoc.asp?DDFDocuments/u/G/TBTN24/ISR1326.DOCX</v>
      </c>
      <c r="Q112" s="6" t="str">
        <f>HYPERLINK("https://docs.wto.org/imrd/directdoc.asp?DDFDocuments/v/G/TBTN24/ISR1326.DOCX", "https://docs.wto.org/imrd/directdoc.asp?DDFDocuments/v/G/TBTN24/ISR1326.DOCX")</f>
        <v>https://docs.wto.org/imrd/directdoc.asp?DDFDocuments/v/G/TBTN24/ISR1326.DOCX</v>
      </c>
    </row>
    <row r="113" spans="1:17" ht="64.95" customHeight="1" x14ac:dyDescent="0.3">
      <c r="A113" s="2" t="s">
        <v>720</v>
      </c>
      <c r="B113" s="6" t="str">
        <f>HYPERLINK("https://eping.wto.org/en/Search?viewData= G/TBT/N/USA/2108"," G/TBT/N/USA/2108")</f>
        <v xml:space="preserve"> G/TBT/N/USA/2108</v>
      </c>
      <c r="C113" s="6" t="s">
        <v>84</v>
      </c>
      <c r="D113" s="8" t="s">
        <v>91</v>
      </c>
      <c r="E113" s="8" t="s">
        <v>92</v>
      </c>
      <c r="F113" s="8" t="s">
        <v>93</v>
      </c>
      <c r="G113" s="6" t="s">
        <v>23</v>
      </c>
      <c r="H113" s="6" t="s">
        <v>94</v>
      </c>
      <c r="I113" s="6" t="s">
        <v>95</v>
      </c>
      <c r="J113" s="6" t="s">
        <v>96</v>
      </c>
      <c r="K113" s="6"/>
      <c r="L113" s="7">
        <v>45440</v>
      </c>
      <c r="M113" s="6" t="s">
        <v>24</v>
      </c>
      <c r="N113" s="8" t="s">
        <v>97</v>
      </c>
      <c r="O113" s="6" t="str">
        <f>HYPERLINK("https://docs.wto.org/imrd/directdoc.asp?DDFDocuments/t/G/TBTN24/USA2108.DOCX", "https://docs.wto.org/imrd/directdoc.asp?DDFDocuments/t/G/TBTN24/USA2108.DOCX")</f>
        <v>https://docs.wto.org/imrd/directdoc.asp?DDFDocuments/t/G/TBTN24/USA2108.DOCX</v>
      </c>
      <c r="P113" s="6" t="str">
        <f>HYPERLINK("https://docs.wto.org/imrd/directdoc.asp?DDFDocuments/u/G/TBTN24/USA2108.DOCX", "https://docs.wto.org/imrd/directdoc.asp?DDFDocuments/u/G/TBTN24/USA2108.DOCX")</f>
        <v>https://docs.wto.org/imrd/directdoc.asp?DDFDocuments/u/G/TBTN24/USA2108.DOCX</v>
      </c>
      <c r="Q113" s="6" t="str">
        <f>HYPERLINK("https://docs.wto.org/imrd/directdoc.asp?DDFDocuments/v/G/TBTN24/USA2108.DOCX", "https://docs.wto.org/imrd/directdoc.asp?DDFDocuments/v/G/TBTN24/USA2108.DOCX")</f>
        <v>https://docs.wto.org/imrd/directdoc.asp?DDFDocuments/v/G/TBTN24/USA2108.DOCX</v>
      </c>
    </row>
    <row r="114" spans="1:17" ht="64.95" customHeight="1" x14ac:dyDescent="0.3">
      <c r="A114" s="2" t="s">
        <v>747</v>
      </c>
      <c r="B114" s="6" t="str">
        <f>HYPERLINK("https://eping.wto.org/en/Search?viewData= G/TBT/N/TZA/1106"," G/TBT/N/TZA/1106")</f>
        <v xml:space="preserve"> G/TBT/N/TZA/1106</v>
      </c>
      <c r="C114" s="6" t="s">
        <v>122</v>
      </c>
      <c r="D114" s="8" t="s">
        <v>384</v>
      </c>
      <c r="E114" s="8" t="s">
        <v>385</v>
      </c>
      <c r="F114" s="8" t="s">
        <v>386</v>
      </c>
      <c r="G114" s="6" t="s">
        <v>387</v>
      </c>
      <c r="H114" s="6" t="s">
        <v>388</v>
      </c>
      <c r="I114" s="6" t="s">
        <v>389</v>
      </c>
      <c r="J114" s="6" t="s">
        <v>61</v>
      </c>
      <c r="K114" s="6"/>
      <c r="L114" s="7">
        <v>45429</v>
      </c>
      <c r="M114" s="6" t="s">
        <v>24</v>
      </c>
      <c r="N114" s="8" t="s">
        <v>390</v>
      </c>
      <c r="O114" s="6" t="str">
        <f>HYPERLINK("https://docs.wto.org/imrd/directdoc.asp?DDFDocuments/t/G/TBTN24/TZA1106.DOCX", "https://docs.wto.org/imrd/directdoc.asp?DDFDocuments/t/G/TBTN24/TZA1106.DOCX")</f>
        <v>https://docs.wto.org/imrd/directdoc.asp?DDFDocuments/t/G/TBTN24/TZA1106.DOCX</v>
      </c>
      <c r="P114" s="6" t="str">
        <f>HYPERLINK("https://docs.wto.org/imrd/directdoc.asp?DDFDocuments/u/G/TBTN24/TZA1106.DOCX", "https://docs.wto.org/imrd/directdoc.asp?DDFDocuments/u/G/TBTN24/TZA1106.DOCX")</f>
        <v>https://docs.wto.org/imrd/directdoc.asp?DDFDocuments/u/G/TBTN24/TZA1106.DOCX</v>
      </c>
      <c r="Q114" s="6" t="str">
        <f>HYPERLINK("https://docs.wto.org/imrd/directdoc.asp?DDFDocuments/v/G/TBTN24/TZA1106.DOCX", "https://docs.wto.org/imrd/directdoc.asp?DDFDocuments/v/G/TBTN24/TZA1106.DOCX")</f>
        <v>https://docs.wto.org/imrd/directdoc.asp?DDFDocuments/v/G/TBTN24/TZA1106.DOCX</v>
      </c>
    </row>
    <row r="115" spans="1:17" ht="64.95" customHeight="1" x14ac:dyDescent="0.3">
      <c r="A115" s="2" t="s">
        <v>767</v>
      </c>
      <c r="B115" s="6" t="str">
        <f>HYPERLINK("https://eping.wto.org/en/Search?viewData= G/TBT/N/KEN/1588"," G/TBT/N/KEN/1588")</f>
        <v xml:space="preserve"> G/TBT/N/KEN/1588</v>
      </c>
      <c r="C115" s="6" t="s">
        <v>115</v>
      </c>
      <c r="D115" s="8" t="s">
        <v>442</v>
      </c>
      <c r="E115" s="8" t="s">
        <v>443</v>
      </c>
      <c r="F115" s="8" t="s">
        <v>444</v>
      </c>
      <c r="G115" s="6" t="s">
        <v>387</v>
      </c>
      <c r="H115" s="6" t="s">
        <v>445</v>
      </c>
      <c r="I115" s="6" t="s">
        <v>446</v>
      </c>
      <c r="J115" s="6" t="s">
        <v>61</v>
      </c>
      <c r="K115" s="6"/>
      <c r="L115" s="7">
        <v>45424</v>
      </c>
      <c r="M115" s="6" t="s">
        <v>24</v>
      </c>
      <c r="N115" s="8" t="s">
        <v>447</v>
      </c>
      <c r="O115" s="6" t="str">
        <f>HYPERLINK("https://docs.wto.org/imrd/directdoc.asp?DDFDocuments/t/G/TBTN24/KEN1588.DOCX", "https://docs.wto.org/imrd/directdoc.asp?DDFDocuments/t/G/TBTN24/KEN1588.DOCX")</f>
        <v>https://docs.wto.org/imrd/directdoc.asp?DDFDocuments/t/G/TBTN24/KEN1588.DOCX</v>
      </c>
      <c r="P115" s="6" t="str">
        <f>HYPERLINK("https://docs.wto.org/imrd/directdoc.asp?DDFDocuments/u/G/TBTN24/KEN1588.DOCX", "https://docs.wto.org/imrd/directdoc.asp?DDFDocuments/u/G/TBTN24/KEN1588.DOCX")</f>
        <v>https://docs.wto.org/imrd/directdoc.asp?DDFDocuments/u/G/TBTN24/KEN1588.DOCX</v>
      </c>
      <c r="Q115" s="6" t="str">
        <f>HYPERLINK("https://docs.wto.org/imrd/directdoc.asp?DDFDocuments/v/G/TBTN24/KEN1588.DOCX", "https://docs.wto.org/imrd/directdoc.asp?DDFDocuments/v/G/TBTN24/KEN1588.DOCX")</f>
        <v>https://docs.wto.org/imrd/directdoc.asp?DDFDocuments/v/G/TBTN24/KEN1588.DOCX</v>
      </c>
    </row>
    <row r="116" spans="1:17" ht="64.95" customHeight="1" x14ac:dyDescent="0.3">
      <c r="A116" s="2" t="s">
        <v>765</v>
      </c>
      <c r="B116" s="6" t="str">
        <f>HYPERLINK("https://eping.wto.org/en/Search?viewData= G/TBT/N/USA/2105"," G/TBT/N/USA/2105")</f>
        <v xml:space="preserve"> G/TBT/N/USA/2105</v>
      </c>
      <c r="C116" s="6" t="s">
        <v>84</v>
      </c>
      <c r="D116" s="8" t="s">
        <v>431</v>
      </c>
      <c r="E116" s="8" t="s">
        <v>432</v>
      </c>
      <c r="F116" s="8" t="s">
        <v>433</v>
      </c>
      <c r="G116" s="6" t="s">
        <v>23</v>
      </c>
      <c r="H116" s="6" t="s">
        <v>320</v>
      </c>
      <c r="I116" s="6" t="s">
        <v>434</v>
      </c>
      <c r="J116" s="6" t="s">
        <v>322</v>
      </c>
      <c r="K116" s="6"/>
      <c r="L116" s="7">
        <v>45453</v>
      </c>
      <c r="M116" s="6" t="s">
        <v>24</v>
      </c>
      <c r="N116" s="8" t="s">
        <v>435</v>
      </c>
      <c r="O116" s="6" t="str">
        <f>HYPERLINK("https://docs.wto.org/imrd/directdoc.asp?DDFDocuments/t/G/TBTN24/USA2105.DOCX", "https://docs.wto.org/imrd/directdoc.asp?DDFDocuments/t/G/TBTN24/USA2105.DOCX")</f>
        <v>https://docs.wto.org/imrd/directdoc.asp?DDFDocuments/t/G/TBTN24/USA2105.DOCX</v>
      </c>
      <c r="P116" s="6" t="str">
        <f>HYPERLINK("https://docs.wto.org/imrd/directdoc.asp?DDFDocuments/u/G/TBTN24/USA2105.DOCX", "https://docs.wto.org/imrd/directdoc.asp?DDFDocuments/u/G/TBTN24/USA2105.DOCX")</f>
        <v>https://docs.wto.org/imrd/directdoc.asp?DDFDocuments/u/G/TBTN24/USA2105.DOCX</v>
      </c>
      <c r="Q116" s="6" t="str">
        <f>HYPERLINK("https://docs.wto.org/imrd/directdoc.asp?DDFDocuments/v/G/TBTN24/USA2105.DOCX", "https://docs.wto.org/imrd/directdoc.asp?DDFDocuments/v/G/TBTN24/USA2105.DOCX")</f>
        <v>https://docs.wto.org/imrd/directdoc.asp?DDFDocuments/v/G/TBTN24/USA2105.DOCX</v>
      </c>
    </row>
    <row r="117" spans="1:17" ht="64.95" customHeight="1" x14ac:dyDescent="0.3">
      <c r="A117" s="2" t="s">
        <v>764</v>
      </c>
      <c r="B117" s="6" t="str">
        <f>HYPERLINK("https://eping.wto.org/en/Search?viewData= G/TBT/N/TON/2"," G/TBT/N/TON/2")</f>
        <v xml:space="preserve"> G/TBT/N/TON/2</v>
      </c>
      <c r="C117" s="6" t="s">
        <v>420</v>
      </c>
      <c r="D117" s="8" t="s">
        <v>421</v>
      </c>
      <c r="E117" s="8" t="s">
        <v>422</v>
      </c>
      <c r="F117" s="8" t="s">
        <v>423</v>
      </c>
      <c r="G117" s="6" t="s">
        <v>424</v>
      </c>
      <c r="H117" s="6" t="s">
        <v>425</v>
      </c>
      <c r="I117" s="6" t="s">
        <v>426</v>
      </c>
      <c r="J117" s="6" t="s">
        <v>96</v>
      </c>
      <c r="K117" s="6"/>
      <c r="L117" s="7" t="s">
        <v>23</v>
      </c>
      <c r="M117" s="6" t="s">
        <v>24</v>
      </c>
      <c r="N117" s="8" t="s">
        <v>427</v>
      </c>
      <c r="O117" s="6" t="str">
        <f>HYPERLINK("https://docs.wto.org/imrd/directdoc.asp?DDFDocuments/t/G/TBTN24/TON2.DOCX", "https://docs.wto.org/imrd/directdoc.asp?DDFDocuments/t/G/TBTN24/TON2.DOCX")</f>
        <v>https://docs.wto.org/imrd/directdoc.asp?DDFDocuments/t/G/TBTN24/TON2.DOCX</v>
      </c>
      <c r="P117" s="6" t="str">
        <f>HYPERLINK("https://docs.wto.org/imrd/directdoc.asp?DDFDocuments/u/G/TBTN24/TON2.DOCX", "https://docs.wto.org/imrd/directdoc.asp?DDFDocuments/u/G/TBTN24/TON2.DOCX")</f>
        <v>https://docs.wto.org/imrd/directdoc.asp?DDFDocuments/u/G/TBTN24/TON2.DOCX</v>
      </c>
      <c r="Q117" s="6" t="str">
        <f>HYPERLINK("https://docs.wto.org/imrd/directdoc.asp?DDFDocuments/v/G/TBTN24/TON2.DOCX", "https://docs.wto.org/imrd/directdoc.asp?DDFDocuments/v/G/TBTN24/TON2.DOCX")</f>
        <v>https://docs.wto.org/imrd/directdoc.asp?DDFDocuments/v/G/TBTN24/TON2.DOCX</v>
      </c>
    </row>
    <row r="118" spans="1:17" ht="64.95" customHeight="1" x14ac:dyDescent="0.3">
      <c r="A118" s="2" t="s">
        <v>766</v>
      </c>
      <c r="B118" s="6" t="str">
        <f>HYPERLINK("https://eping.wto.org/en/Search?viewData= G/TBT/N/KEN/1589"," G/TBT/N/KEN/1589")</f>
        <v xml:space="preserve"> G/TBT/N/KEN/1589</v>
      </c>
      <c r="C118" s="6" t="s">
        <v>115</v>
      </c>
      <c r="D118" s="8" t="s">
        <v>436</v>
      </c>
      <c r="E118" s="8" t="s">
        <v>437</v>
      </c>
      <c r="F118" s="8" t="s">
        <v>438</v>
      </c>
      <c r="G118" s="6" t="s">
        <v>424</v>
      </c>
      <c r="H118" s="6" t="s">
        <v>439</v>
      </c>
      <c r="I118" s="6" t="s">
        <v>440</v>
      </c>
      <c r="J118" s="6" t="s">
        <v>23</v>
      </c>
      <c r="K118" s="6"/>
      <c r="L118" s="7">
        <v>45424</v>
      </c>
      <c r="M118" s="6" t="s">
        <v>24</v>
      </c>
      <c r="N118" s="8" t="s">
        <v>441</v>
      </c>
      <c r="O118" s="6" t="str">
        <f>HYPERLINK("https://docs.wto.org/imrd/directdoc.asp?DDFDocuments/t/G/TBTN24/KEN1589.DOCX", "https://docs.wto.org/imrd/directdoc.asp?DDFDocuments/t/G/TBTN24/KEN1589.DOCX")</f>
        <v>https://docs.wto.org/imrd/directdoc.asp?DDFDocuments/t/G/TBTN24/KEN1589.DOCX</v>
      </c>
      <c r="P118" s="6" t="str">
        <f>HYPERLINK("https://docs.wto.org/imrd/directdoc.asp?DDFDocuments/u/G/TBTN24/KEN1589.DOCX", "https://docs.wto.org/imrd/directdoc.asp?DDFDocuments/u/G/TBTN24/KEN1589.DOCX")</f>
        <v>https://docs.wto.org/imrd/directdoc.asp?DDFDocuments/u/G/TBTN24/KEN1589.DOCX</v>
      </c>
      <c r="Q118" s="6" t="str">
        <f>HYPERLINK("https://docs.wto.org/imrd/directdoc.asp?DDFDocuments/v/G/TBTN24/KEN1589.DOCX", "https://docs.wto.org/imrd/directdoc.asp?DDFDocuments/v/G/TBTN24/KEN1589.DOCX")</f>
        <v>https://docs.wto.org/imrd/directdoc.asp?DDFDocuments/v/G/TBTN24/KEN1589.DOCX</v>
      </c>
    </row>
    <row r="119" spans="1:17" ht="64.95" customHeight="1" x14ac:dyDescent="0.3">
      <c r="A119" s="2" t="s">
        <v>758</v>
      </c>
      <c r="B119" s="6" t="str">
        <f>HYPERLINK("https://eping.wto.org/en/Search?viewData= G/TBT/N/CHL/675"," G/TBT/N/CHL/675")</f>
        <v xml:space="preserve"> G/TBT/N/CHL/675</v>
      </c>
      <c r="C119" s="6" t="s">
        <v>310</v>
      </c>
      <c r="D119" s="8" t="s">
        <v>311</v>
      </c>
      <c r="E119" s="8" t="s">
        <v>312</v>
      </c>
      <c r="F119" s="8" t="s">
        <v>313</v>
      </c>
      <c r="G119" s="6" t="s">
        <v>23</v>
      </c>
      <c r="H119" s="6" t="s">
        <v>314</v>
      </c>
      <c r="I119" s="6" t="s">
        <v>315</v>
      </c>
      <c r="J119" s="6" t="s">
        <v>23</v>
      </c>
      <c r="K119" s="6"/>
      <c r="L119" s="7">
        <v>45432</v>
      </c>
      <c r="M119" s="6" t="s">
        <v>24</v>
      </c>
      <c r="N119" s="8" t="s">
        <v>316</v>
      </c>
      <c r="O119" s="6" t="str">
        <f>HYPERLINK("https://docs.wto.org/imrd/directdoc.asp?DDFDocuments/t/G/TBTN24/CHL675.DOCX", "https://docs.wto.org/imrd/directdoc.asp?DDFDocuments/t/G/TBTN24/CHL675.DOCX")</f>
        <v>https://docs.wto.org/imrd/directdoc.asp?DDFDocuments/t/G/TBTN24/CHL675.DOCX</v>
      </c>
      <c r="P119" s="6" t="str">
        <f>HYPERLINK("https://docs.wto.org/imrd/directdoc.asp?DDFDocuments/u/G/TBTN24/CHL675.DOCX", "https://docs.wto.org/imrd/directdoc.asp?DDFDocuments/u/G/TBTN24/CHL675.DOCX")</f>
        <v>https://docs.wto.org/imrd/directdoc.asp?DDFDocuments/u/G/TBTN24/CHL675.DOCX</v>
      </c>
      <c r="Q119" s="6" t="str">
        <f>HYPERLINK("https://docs.wto.org/imrd/directdoc.asp?DDFDocuments/v/G/TBTN24/CHL675.DOCX", "https://docs.wto.org/imrd/directdoc.asp?DDFDocuments/v/G/TBTN24/CHL675.DOCX")</f>
        <v>https://docs.wto.org/imrd/directdoc.asp?DDFDocuments/v/G/TBTN24/CHL675.DOCX</v>
      </c>
    </row>
    <row r="120" spans="1:17" ht="64.95" customHeight="1" x14ac:dyDescent="0.3">
      <c r="A120" s="2" t="s">
        <v>760</v>
      </c>
      <c r="B120" s="6" t="str">
        <f>HYPERLINK("https://eping.wto.org/en/Search?viewData= G/TBT/N/TZA/1110"," G/TBT/N/TZA/1110")</f>
        <v xml:space="preserve"> G/TBT/N/TZA/1110</v>
      </c>
      <c r="C120" s="6" t="s">
        <v>122</v>
      </c>
      <c r="D120" s="8" t="s">
        <v>329</v>
      </c>
      <c r="E120" s="8" t="s">
        <v>330</v>
      </c>
      <c r="F120" s="8" t="s">
        <v>331</v>
      </c>
      <c r="G120" s="6" t="s">
        <v>23</v>
      </c>
      <c r="H120" s="6" t="s">
        <v>291</v>
      </c>
      <c r="I120" s="6" t="s">
        <v>292</v>
      </c>
      <c r="J120" s="6" t="s">
        <v>61</v>
      </c>
      <c r="K120" s="6"/>
      <c r="L120" s="7">
        <v>45432</v>
      </c>
      <c r="M120" s="6" t="s">
        <v>24</v>
      </c>
      <c r="N120" s="8" t="s">
        <v>332</v>
      </c>
      <c r="O120" s="6" t="str">
        <f>HYPERLINK("https://docs.wto.org/imrd/directdoc.asp?DDFDocuments/t/G/TBTN24/TZA1110.DOCX", "https://docs.wto.org/imrd/directdoc.asp?DDFDocuments/t/G/TBTN24/TZA1110.DOCX")</f>
        <v>https://docs.wto.org/imrd/directdoc.asp?DDFDocuments/t/G/TBTN24/TZA1110.DOCX</v>
      </c>
      <c r="P120" s="6" t="str">
        <f>HYPERLINK("https://docs.wto.org/imrd/directdoc.asp?DDFDocuments/u/G/TBTN24/TZA1110.DOCX", "https://docs.wto.org/imrd/directdoc.asp?DDFDocuments/u/G/TBTN24/TZA1110.DOCX")</f>
        <v>https://docs.wto.org/imrd/directdoc.asp?DDFDocuments/u/G/TBTN24/TZA1110.DOCX</v>
      </c>
      <c r="Q120" s="6" t="str">
        <f>HYPERLINK("https://docs.wto.org/imrd/directdoc.asp?DDFDocuments/v/G/TBTN24/TZA1110.DOCX", "https://docs.wto.org/imrd/directdoc.asp?DDFDocuments/v/G/TBTN24/TZA1110.DOCX")</f>
        <v>https://docs.wto.org/imrd/directdoc.asp?DDFDocuments/v/G/TBTN24/TZA1110.DOCX</v>
      </c>
    </row>
    <row r="121" spans="1:17" ht="64.95" customHeight="1" x14ac:dyDescent="0.3">
      <c r="A121" s="2" t="s">
        <v>757</v>
      </c>
      <c r="B121" s="6" t="str">
        <f>HYPERLINK("https://eping.wto.org/en/Search?viewData= G/TBT/N/TZA/1108"," G/TBT/N/TZA/1108")</f>
        <v xml:space="preserve"> G/TBT/N/TZA/1108</v>
      </c>
      <c r="C121" s="6" t="s">
        <v>122</v>
      </c>
      <c r="D121" s="8" t="s">
        <v>305</v>
      </c>
      <c r="E121" s="8" t="s">
        <v>306</v>
      </c>
      <c r="F121" s="8" t="s">
        <v>307</v>
      </c>
      <c r="G121" s="6" t="s">
        <v>23</v>
      </c>
      <c r="H121" s="6" t="s">
        <v>291</v>
      </c>
      <c r="I121" s="6" t="s">
        <v>308</v>
      </c>
      <c r="J121" s="6" t="s">
        <v>61</v>
      </c>
      <c r="K121" s="6"/>
      <c r="L121" s="7">
        <v>45432</v>
      </c>
      <c r="M121" s="6" t="s">
        <v>24</v>
      </c>
      <c r="N121" s="8" t="s">
        <v>309</v>
      </c>
      <c r="O121" s="6" t="str">
        <f>HYPERLINK("https://docs.wto.org/imrd/directdoc.asp?DDFDocuments/t/G/TBTN24/TZA1108.DOCX", "https://docs.wto.org/imrd/directdoc.asp?DDFDocuments/t/G/TBTN24/TZA1108.DOCX")</f>
        <v>https://docs.wto.org/imrd/directdoc.asp?DDFDocuments/t/G/TBTN24/TZA1108.DOCX</v>
      </c>
      <c r="P121" s="6" t="str">
        <f>HYPERLINK("https://docs.wto.org/imrd/directdoc.asp?DDFDocuments/u/G/TBTN24/TZA1108.DOCX", "https://docs.wto.org/imrd/directdoc.asp?DDFDocuments/u/G/TBTN24/TZA1108.DOCX")</f>
        <v>https://docs.wto.org/imrd/directdoc.asp?DDFDocuments/u/G/TBTN24/TZA1108.DOCX</v>
      </c>
      <c r="Q121" s="6" t="str">
        <f>HYPERLINK("https://docs.wto.org/imrd/directdoc.asp?DDFDocuments/v/G/TBTN24/TZA1108.DOCX", "https://docs.wto.org/imrd/directdoc.asp?DDFDocuments/v/G/TBTN24/TZA1108.DOCX")</f>
        <v>https://docs.wto.org/imrd/directdoc.asp?DDFDocuments/v/G/TBTN24/TZA1108.DOCX</v>
      </c>
    </row>
    <row r="122" spans="1:17" ht="64.95" customHeight="1" x14ac:dyDescent="0.3">
      <c r="A122" s="2" t="s">
        <v>757</v>
      </c>
      <c r="B122" s="6" t="str">
        <f>HYPERLINK("https://eping.wto.org/en/Search?viewData= G/TBT/N/TZA/1109"," G/TBT/N/TZA/1109")</f>
        <v xml:space="preserve"> G/TBT/N/TZA/1109</v>
      </c>
      <c r="C122" s="6" t="s">
        <v>122</v>
      </c>
      <c r="D122" s="8" t="s">
        <v>333</v>
      </c>
      <c r="E122" s="8" t="s">
        <v>334</v>
      </c>
      <c r="F122" s="8" t="s">
        <v>335</v>
      </c>
      <c r="G122" s="6" t="s">
        <v>23</v>
      </c>
      <c r="H122" s="6" t="s">
        <v>291</v>
      </c>
      <c r="I122" s="6" t="s">
        <v>292</v>
      </c>
      <c r="J122" s="6" t="s">
        <v>61</v>
      </c>
      <c r="K122" s="6"/>
      <c r="L122" s="7">
        <v>45432</v>
      </c>
      <c r="M122" s="6" t="s">
        <v>24</v>
      </c>
      <c r="N122" s="8" t="s">
        <v>336</v>
      </c>
      <c r="O122" s="6" t="str">
        <f>HYPERLINK("https://docs.wto.org/imrd/directdoc.asp?DDFDocuments/t/G/TBTN24/TZA1109.DOCX", "https://docs.wto.org/imrd/directdoc.asp?DDFDocuments/t/G/TBTN24/TZA1109.DOCX")</f>
        <v>https://docs.wto.org/imrd/directdoc.asp?DDFDocuments/t/G/TBTN24/TZA1109.DOCX</v>
      </c>
      <c r="P122" s="6" t="str">
        <f>HYPERLINK("https://docs.wto.org/imrd/directdoc.asp?DDFDocuments/u/G/TBTN24/TZA1109.DOCX", "https://docs.wto.org/imrd/directdoc.asp?DDFDocuments/u/G/TBTN24/TZA1109.DOCX")</f>
        <v>https://docs.wto.org/imrd/directdoc.asp?DDFDocuments/u/G/TBTN24/TZA1109.DOCX</v>
      </c>
      <c r="Q122" s="6" t="str">
        <f>HYPERLINK("https://docs.wto.org/imrd/directdoc.asp?DDFDocuments/v/G/TBTN24/TZA1109.DOCX", "https://docs.wto.org/imrd/directdoc.asp?DDFDocuments/v/G/TBTN24/TZA1109.DOCX")</f>
        <v>https://docs.wto.org/imrd/directdoc.asp?DDFDocuments/v/G/TBTN24/TZA1109.DOCX</v>
      </c>
    </row>
    <row r="123" spans="1:17" ht="64.95" customHeight="1" x14ac:dyDescent="0.3">
      <c r="A123" s="2" t="s">
        <v>740</v>
      </c>
      <c r="B123" s="6" t="str">
        <f>HYPERLINK("https://eping.wto.org/en/Search?viewData= G/TBT/N/TZA/1107"," G/TBT/N/TZA/1107")</f>
        <v xml:space="preserve"> G/TBT/N/TZA/1107</v>
      </c>
      <c r="C123" s="6" t="s">
        <v>122</v>
      </c>
      <c r="D123" s="8" t="s">
        <v>288</v>
      </c>
      <c r="E123" s="8" t="s">
        <v>289</v>
      </c>
      <c r="F123" s="8" t="s">
        <v>290</v>
      </c>
      <c r="G123" s="6" t="s">
        <v>23</v>
      </c>
      <c r="H123" s="6" t="s">
        <v>291</v>
      </c>
      <c r="I123" s="6" t="s">
        <v>292</v>
      </c>
      <c r="J123" s="6" t="s">
        <v>61</v>
      </c>
      <c r="K123" s="6"/>
      <c r="L123" s="7">
        <v>45432</v>
      </c>
      <c r="M123" s="6" t="s">
        <v>24</v>
      </c>
      <c r="N123" s="8" t="s">
        <v>293</v>
      </c>
      <c r="O123" s="6" t="str">
        <f>HYPERLINK("https://docs.wto.org/imrd/directdoc.asp?DDFDocuments/t/G/TBTN24/TZA1107.DOCX", "https://docs.wto.org/imrd/directdoc.asp?DDFDocuments/t/G/TBTN24/TZA1107.DOCX")</f>
        <v>https://docs.wto.org/imrd/directdoc.asp?DDFDocuments/t/G/TBTN24/TZA1107.DOCX</v>
      </c>
      <c r="P123" s="6" t="str">
        <f>HYPERLINK("https://docs.wto.org/imrd/directdoc.asp?DDFDocuments/u/G/TBTN24/TZA1107.DOCX", "https://docs.wto.org/imrd/directdoc.asp?DDFDocuments/u/G/TBTN24/TZA1107.DOCX")</f>
        <v>https://docs.wto.org/imrd/directdoc.asp?DDFDocuments/u/G/TBTN24/TZA1107.DOCX</v>
      </c>
      <c r="Q123" s="6" t="str">
        <f>HYPERLINK("https://docs.wto.org/imrd/directdoc.asp?DDFDocuments/v/G/TBTN24/TZA1107.DOCX", "https://docs.wto.org/imrd/directdoc.asp?DDFDocuments/v/G/TBTN24/TZA1107.DOCX")</f>
        <v>https://docs.wto.org/imrd/directdoc.asp?DDFDocuments/v/G/TBTN24/TZA1107.DOCX</v>
      </c>
    </row>
    <row r="124" spans="1:17" ht="64.95" customHeight="1" x14ac:dyDescent="0.3">
      <c r="A124" s="2" t="s">
        <v>737</v>
      </c>
      <c r="B124" s="6" t="str">
        <f>HYPERLINK("https://eping.wto.org/en/Search?viewData= G/TBT/N/ISR/1329"," G/TBT/N/ISR/1329")</f>
        <v xml:space="preserve"> G/TBT/N/ISR/1329</v>
      </c>
      <c r="C124" s="6" t="s">
        <v>104</v>
      </c>
      <c r="D124" s="8" t="s">
        <v>272</v>
      </c>
      <c r="E124" s="8" t="s">
        <v>273</v>
      </c>
      <c r="F124" s="8" t="s">
        <v>274</v>
      </c>
      <c r="G124" s="6" t="s">
        <v>23</v>
      </c>
      <c r="H124" s="6" t="s">
        <v>23</v>
      </c>
      <c r="I124" s="6" t="s">
        <v>231</v>
      </c>
      <c r="J124" s="6" t="s">
        <v>61</v>
      </c>
      <c r="K124" s="6"/>
      <c r="L124" s="7">
        <v>45382</v>
      </c>
      <c r="M124" s="6" t="s">
        <v>24</v>
      </c>
      <c r="N124" s="8" t="s">
        <v>275</v>
      </c>
      <c r="O124" s="6" t="str">
        <f>HYPERLINK("https://docs.wto.org/imrd/directdoc.asp?DDFDocuments/t/G/TBTN24/ISR1329.DOCX", "https://docs.wto.org/imrd/directdoc.asp?DDFDocuments/t/G/TBTN24/ISR1329.DOCX")</f>
        <v>https://docs.wto.org/imrd/directdoc.asp?DDFDocuments/t/G/TBTN24/ISR1329.DOCX</v>
      </c>
      <c r="P124" s="6" t="str">
        <f>HYPERLINK("https://docs.wto.org/imrd/directdoc.asp?DDFDocuments/u/G/TBTN24/ISR1329.DOCX", "https://docs.wto.org/imrd/directdoc.asp?DDFDocuments/u/G/TBTN24/ISR1329.DOCX")</f>
        <v>https://docs.wto.org/imrd/directdoc.asp?DDFDocuments/u/G/TBTN24/ISR1329.DOCX</v>
      </c>
      <c r="Q124" s="6" t="str">
        <f>HYPERLINK("https://docs.wto.org/imrd/directdoc.asp?DDFDocuments/v/G/TBTN24/ISR1329.DOCX", "https://docs.wto.org/imrd/directdoc.asp?DDFDocuments/v/G/TBTN24/ISR1329.DOCX")</f>
        <v>https://docs.wto.org/imrd/directdoc.asp?DDFDocuments/v/G/TBTN24/ISR1329.DOCX</v>
      </c>
    </row>
    <row r="125" spans="1:17" ht="64.95" customHeight="1" x14ac:dyDescent="0.3">
      <c r="A125" s="2" t="s">
        <v>715</v>
      </c>
      <c r="B125" s="6" t="str">
        <f>HYPERLINK("https://eping.wto.org/en/Search?viewData= G/TBT/N/THA/729"," G/TBT/N/THA/729")</f>
        <v xml:space="preserve"> G/TBT/N/THA/729</v>
      </c>
      <c r="C125" s="6" t="s">
        <v>16</v>
      </c>
      <c r="D125" s="8" t="s">
        <v>17</v>
      </c>
      <c r="E125" s="8" t="s">
        <v>18</v>
      </c>
      <c r="F125" s="8" t="s">
        <v>19</v>
      </c>
      <c r="G125" s="6" t="s">
        <v>20</v>
      </c>
      <c r="H125" s="6" t="s">
        <v>21</v>
      </c>
      <c r="I125" s="6" t="s">
        <v>22</v>
      </c>
      <c r="J125" s="6" t="s">
        <v>23</v>
      </c>
      <c r="K125" s="6"/>
      <c r="L125" s="7">
        <v>45439</v>
      </c>
      <c r="M125" s="6" t="s">
        <v>24</v>
      </c>
      <c r="N125" s="8" t="s">
        <v>25</v>
      </c>
      <c r="O125" s="6" t="str">
        <f>HYPERLINK("https://docs.wto.org/imrd/directdoc.asp?DDFDocuments/t/G/TBTN24/THA729.DOCX", "https://docs.wto.org/imrd/directdoc.asp?DDFDocuments/t/G/TBTN24/THA729.DOCX")</f>
        <v>https://docs.wto.org/imrd/directdoc.asp?DDFDocuments/t/G/TBTN24/THA729.DOCX</v>
      </c>
      <c r="P125" s="6" t="str">
        <f>HYPERLINK("https://docs.wto.org/imrd/directdoc.asp?DDFDocuments/u/G/TBTN24/THA729.DOCX", "https://docs.wto.org/imrd/directdoc.asp?DDFDocuments/u/G/TBTN24/THA729.DOCX")</f>
        <v>https://docs.wto.org/imrd/directdoc.asp?DDFDocuments/u/G/TBTN24/THA729.DOCX</v>
      </c>
      <c r="Q125" s="6"/>
    </row>
    <row r="126" spans="1:17" ht="64.95" customHeight="1" x14ac:dyDescent="0.3">
      <c r="A126" s="2" t="s">
        <v>770</v>
      </c>
      <c r="B126" s="6" t="str">
        <f>HYPERLINK("https://eping.wto.org/en/Search?viewData= G/TBT/N/BWA/174"," G/TBT/N/BWA/174")</f>
        <v xml:space="preserve"> G/TBT/N/BWA/174</v>
      </c>
      <c r="C126" s="6" t="s">
        <v>414</v>
      </c>
      <c r="D126" s="8" t="s">
        <v>458</v>
      </c>
      <c r="E126" s="8" t="s">
        <v>459</v>
      </c>
      <c r="F126" s="8" t="s">
        <v>460</v>
      </c>
      <c r="G126" s="6" t="s">
        <v>23</v>
      </c>
      <c r="H126" s="6" t="s">
        <v>461</v>
      </c>
      <c r="I126" s="6" t="s">
        <v>462</v>
      </c>
      <c r="J126" s="6" t="s">
        <v>23</v>
      </c>
      <c r="K126" s="6"/>
      <c r="L126" s="7">
        <v>45423</v>
      </c>
      <c r="M126" s="6" t="s">
        <v>24</v>
      </c>
      <c r="N126" s="6"/>
      <c r="O126" s="6" t="str">
        <f>HYPERLINK("https://docs.wto.org/imrd/directdoc.asp?DDFDocuments/t/G/TBTN24/BWA174.DOCX", "https://docs.wto.org/imrd/directdoc.asp?DDFDocuments/t/G/TBTN24/BWA174.DOCX")</f>
        <v>https://docs.wto.org/imrd/directdoc.asp?DDFDocuments/t/G/TBTN24/BWA174.DOCX</v>
      </c>
      <c r="P126" s="6" t="str">
        <f>HYPERLINK("https://docs.wto.org/imrd/directdoc.asp?DDFDocuments/u/G/TBTN24/BWA174.DOCX", "https://docs.wto.org/imrd/directdoc.asp?DDFDocuments/u/G/TBTN24/BWA174.DOCX")</f>
        <v>https://docs.wto.org/imrd/directdoc.asp?DDFDocuments/u/G/TBTN24/BWA174.DOCX</v>
      </c>
      <c r="Q126" s="6" t="str">
        <f>HYPERLINK("https://docs.wto.org/imrd/directdoc.asp?DDFDocuments/v/G/TBTN24/BWA174.DOCX", "https://docs.wto.org/imrd/directdoc.asp?DDFDocuments/v/G/TBTN24/BWA174.DOCX")</f>
        <v>https://docs.wto.org/imrd/directdoc.asp?DDFDocuments/v/G/TBTN24/BWA174.DOCX</v>
      </c>
    </row>
    <row r="127" spans="1:17" ht="64.95" customHeight="1" x14ac:dyDescent="0.3">
      <c r="A127" s="2" t="s">
        <v>710</v>
      </c>
      <c r="B127" s="6" t="str">
        <f>HYPERLINK("https://eping.wto.org/en/Search?viewData= G/TBT/N/MDA/55"," G/TBT/N/MDA/55")</f>
        <v xml:space="preserve"> G/TBT/N/MDA/55</v>
      </c>
      <c r="C127" s="6" t="s">
        <v>66</v>
      </c>
      <c r="D127" s="8" t="s">
        <v>78</v>
      </c>
      <c r="E127" s="8" t="s">
        <v>79</v>
      </c>
      <c r="F127" s="8" t="s">
        <v>80</v>
      </c>
      <c r="G127" s="6" t="s">
        <v>81</v>
      </c>
      <c r="H127" s="6" t="s">
        <v>82</v>
      </c>
      <c r="I127" s="6" t="s">
        <v>72</v>
      </c>
      <c r="J127" s="6" t="s">
        <v>23</v>
      </c>
      <c r="K127" s="6"/>
      <c r="L127" s="7" t="s">
        <v>23</v>
      </c>
      <c r="M127" s="6" t="s">
        <v>24</v>
      </c>
      <c r="N127" s="8" t="s">
        <v>83</v>
      </c>
      <c r="O127" s="6" t="str">
        <f>HYPERLINK("https://docs.wto.org/imrd/directdoc.asp?DDFDocuments/t/G/TBTN24/MDA55.DOCX", "https://docs.wto.org/imrd/directdoc.asp?DDFDocuments/t/G/TBTN24/MDA55.DOCX")</f>
        <v>https://docs.wto.org/imrd/directdoc.asp?DDFDocuments/t/G/TBTN24/MDA55.DOCX</v>
      </c>
      <c r="P127" s="6" t="str">
        <f>HYPERLINK("https://docs.wto.org/imrd/directdoc.asp?DDFDocuments/u/G/TBTN24/MDA55.DOCX", "https://docs.wto.org/imrd/directdoc.asp?DDFDocuments/u/G/TBTN24/MDA55.DOCX")</f>
        <v>https://docs.wto.org/imrd/directdoc.asp?DDFDocuments/u/G/TBTN24/MDA55.DOCX</v>
      </c>
      <c r="Q127" s="6" t="str">
        <f>HYPERLINK("https://docs.wto.org/imrd/directdoc.asp?DDFDocuments/v/G/TBTN24/MDA55.DOCX", "https://docs.wto.org/imrd/directdoc.asp?DDFDocuments/v/G/TBTN24/MDA55.DOCX")</f>
        <v>https://docs.wto.org/imrd/directdoc.asp?DDFDocuments/v/G/TBTN24/MDA55.DOCX</v>
      </c>
    </row>
    <row r="128" spans="1:17" ht="64.95" customHeight="1" x14ac:dyDescent="0.3">
      <c r="A128" s="2" t="s">
        <v>789</v>
      </c>
      <c r="B128" s="6" t="str">
        <f>HYPERLINK("https://eping.wto.org/en/Search?viewData= G/TBT/N/TZA/1105"," G/TBT/N/TZA/1105")</f>
        <v xml:space="preserve"> G/TBT/N/TZA/1105</v>
      </c>
      <c r="C128" s="6" t="s">
        <v>122</v>
      </c>
      <c r="D128" s="8" t="s">
        <v>575</v>
      </c>
      <c r="E128" s="8" t="s">
        <v>576</v>
      </c>
      <c r="F128" s="8" t="s">
        <v>577</v>
      </c>
      <c r="G128" s="6" t="s">
        <v>578</v>
      </c>
      <c r="H128" s="6" t="s">
        <v>579</v>
      </c>
      <c r="I128" s="6" t="s">
        <v>580</v>
      </c>
      <c r="J128" s="6" t="s">
        <v>23</v>
      </c>
      <c r="K128" s="6"/>
      <c r="L128" s="7">
        <v>45416</v>
      </c>
      <c r="M128" s="6" t="s">
        <v>24</v>
      </c>
      <c r="N128" s="8" t="s">
        <v>581</v>
      </c>
      <c r="O128" s="6" t="str">
        <f>HYPERLINK("https://docs.wto.org/imrd/directdoc.asp?DDFDocuments/t/G/TBTN24/TZA1105.DOCX", "https://docs.wto.org/imrd/directdoc.asp?DDFDocuments/t/G/TBTN24/TZA1105.DOCX")</f>
        <v>https://docs.wto.org/imrd/directdoc.asp?DDFDocuments/t/G/TBTN24/TZA1105.DOCX</v>
      </c>
      <c r="P128" s="6" t="str">
        <f>HYPERLINK("https://docs.wto.org/imrd/directdoc.asp?DDFDocuments/u/G/TBTN24/TZA1105.DOCX", "https://docs.wto.org/imrd/directdoc.asp?DDFDocuments/u/G/TBTN24/TZA1105.DOCX")</f>
        <v>https://docs.wto.org/imrd/directdoc.asp?DDFDocuments/u/G/TBTN24/TZA1105.DOCX</v>
      </c>
      <c r="Q128" s="6" t="str">
        <f>HYPERLINK("https://docs.wto.org/imrd/directdoc.asp?DDFDocuments/v/G/TBTN24/TZA1105.DOCX", "https://docs.wto.org/imrd/directdoc.asp?DDFDocuments/v/G/TBTN24/TZA1105.DOCX")</f>
        <v>https://docs.wto.org/imrd/directdoc.asp?DDFDocuments/v/G/TBTN24/TZA1105.DOCX</v>
      </c>
    </row>
    <row r="129" spans="1:17" ht="64.95" customHeight="1" x14ac:dyDescent="0.3">
      <c r="A129" s="2" t="s">
        <v>777</v>
      </c>
      <c r="B129" s="6" t="str">
        <f>HYPERLINK("https://eping.wto.org/en/Search?viewData= G/TBT/N/EGY/457"," G/TBT/N/EGY/457")</f>
        <v xml:space="preserve"> G/TBT/N/EGY/457</v>
      </c>
      <c r="C129" s="6" t="s">
        <v>453</v>
      </c>
      <c r="D129" s="8" t="s">
        <v>493</v>
      </c>
      <c r="E129" s="8" t="s">
        <v>494</v>
      </c>
      <c r="F129" s="8" t="s">
        <v>495</v>
      </c>
      <c r="G129" s="6" t="s">
        <v>23</v>
      </c>
      <c r="H129" s="6" t="s">
        <v>496</v>
      </c>
      <c r="I129" s="6" t="s">
        <v>467</v>
      </c>
      <c r="J129" s="6" t="s">
        <v>23</v>
      </c>
      <c r="K129" s="6"/>
      <c r="L129" s="7">
        <v>45423</v>
      </c>
      <c r="M129" s="6" t="s">
        <v>24</v>
      </c>
      <c r="N129" s="6"/>
      <c r="O129" s="6" t="str">
        <f>HYPERLINK("https://docs.wto.org/imrd/directdoc.asp?DDFDocuments/t/G/TBTN24/EGY457.DOCX", "https://docs.wto.org/imrd/directdoc.asp?DDFDocuments/t/G/TBTN24/EGY457.DOCX")</f>
        <v>https://docs.wto.org/imrd/directdoc.asp?DDFDocuments/t/G/TBTN24/EGY457.DOCX</v>
      </c>
      <c r="P129" s="6" t="str">
        <f>HYPERLINK("https://docs.wto.org/imrd/directdoc.asp?DDFDocuments/u/G/TBTN24/EGY457.DOCX", "https://docs.wto.org/imrd/directdoc.asp?DDFDocuments/u/G/TBTN24/EGY457.DOCX")</f>
        <v>https://docs.wto.org/imrd/directdoc.asp?DDFDocuments/u/G/TBTN24/EGY457.DOCX</v>
      </c>
      <c r="Q129" s="6" t="str">
        <f>HYPERLINK("https://docs.wto.org/imrd/directdoc.asp?DDFDocuments/v/G/TBTN24/EGY457.DOCX", "https://docs.wto.org/imrd/directdoc.asp?DDFDocuments/v/G/TBTN24/EGY457.DOCX")</f>
        <v>https://docs.wto.org/imrd/directdoc.asp?DDFDocuments/v/G/TBTN24/EGY457.DOCX</v>
      </c>
    </row>
    <row r="130" spans="1:17" ht="64.95" customHeight="1" x14ac:dyDescent="0.3">
      <c r="A130" s="2" t="s">
        <v>787</v>
      </c>
      <c r="B130" s="6" t="str">
        <f>HYPERLINK("https://eping.wto.org/en/Search?viewData= G/TBT/N/JPN/800"," G/TBT/N/JPN/800")</f>
        <v xml:space="preserve"> G/TBT/N/JPN/800</v>
      </c>
      <c r="C130" s="6" t="s">
        <v>42</v>
      </c>
      <c r="D130" s="8" t="s">
        <v>565</v>
      </c>
      <c r="E130" s="8" t="s">
        <v>566</v>
      </c>
      <c r="F130" s="8" t="s">
        <v>567</v>
      </c>
      <c r="G130" s="6" t="s">
        <v>23</v>
      </c>
      <c r="H130" s="6" t="s">
        <v>23</v>
      </c>
      <c r="I130" s="6" t="s">
        <v>180</v>
      </c>
      <c r="J130" s="6" t="s">
        <v>96</v>
      </c>
      <c r="K130" s="6"/>
      <c r="L130" s="7" t="s">
        <v>23</v>
      </c>
      <c r="M130" s="6" t="s">
        <v>24</v>
      </c>
      <c r="N130" s="8" t="s">
        <v>568</v>
      </c>
      <c r="O130" s="6" t="str">
        <f>HYPERLINK("https://docs.wto.org/imrd/directdoc.asp?DDFDocuments/t/G/TBTN24/JPN800.DOCX", "https://docs.wto.org/imrd/directdoc.asp?DDFDocuments/t/G/TBTN24/JPN800.DOCX")</f>
        <v>https://docs.wto.org/imrd/directdoc.asp?DDFDocuments/t/G/TBTN24/JPN800.DOCX</v>
      </c>
      <c r="P130" s="6" t="str">
        <f>HYPERLINK("https://docs.wto.org/imrd/directdoc.asp?DDFDocuments/u/G/TBTN24/JPN800.DOCX", "https://docs.wto.org/imrd/directdoc.asp?DDFDocuments/u/G/TBTN24/JPN800.DOCX")</f>
        <v>https://docs.wto.org/imrd/directdoc.asp?DDFDocuments/u/G/TBTN24/JPN800.DOCX</v>
      </c>
      <c r="Q130" s="6" t="str">
        <f>HYPERLINK("https://docs.wto.org/imrd/directdoc.asp?DDFDocuments/v/G/TBTN24/JPN800.DOCX", "https://docs.wto.org/imrd/directdoc.asp?DDFDocuments/v/G/TBTN24/JPN800.DOCX")</f>
        <v>https://docs.wto.org/imrd/directdoc.asp?DDFDocuments/v/G/TBTN24/JPN800.DOCX</v>
      </c>
    </row>
    <row r="131" spans="1:17" ht="64.95" customHeight="1" x14ac:dyDescent="0.3">
      <c r="A131" s="2" t="s">
        <v>795</v>
      </c>
      <c r="B131" s="6" t="str">
        <f>HYPERLINK("https://eping.wto.org/en/Search?viewData= G/TBT/N/ISR/1328"," G/TBT/N/ISR/1328")</f>
        <v xml:space="preserve"> G/TBT/N/ISR/1328</v>
      </c>
      <c r="C131" s="6" t="s">
        <v>104</v>
      </c>
      <c r="D131" s="8" t="s">
        <v>629</v>
      </c>
      <c r="E131" s="8" t="s">
        <v>630</v>
      </c>
      <c r="F131" s="8" t="s">
        <v>631</v>
      </c>
      <c r="G131" s="6" t="s">
        <v>632</v>
      </c>
      <c r="H131" s="6" t="s">
        <v>633</v>
      </c>
      <c r="I131" s="6" t="s">
        <v>55</v>
      </c>
      <c r="J131" s="6" t="s">
        <v>23</v>
      </c>
      <c r="K131" s="6"/>
      <c r="L131" s="7">
        <v>45415</v>
      </c>
      <c r="M131" s="6" t="s">
        <v>24</v>
      </c>
      <c r="N131" s="8" t="s">
        <v>634</v>
      </c>
      <c r="O131" s="6" t="str">
        <f>HYPERLINK("https://docs.wto.org/imrd/directdoc.asp?DDFDocuments/t/G/TBTN24/ISR1328.DOCX", "https://docs.wto.org/imrd/directdoc.asp?DDFDocuments/t/G/TBTN24/ISR1328.DOCX")</f>
        <v>https://docs.wto.org/imrd/directdoc.asp?DDFDocuments/t/G/TBTN24/ISR1328.DOCX</v>
      </c>
      <c r="P131" s="6" t="str">
        <f>HYPERLINK("https://docs.wto.org/imrd/directdoc.asp?DDFDocuments/u/G/TBTN24/ISR1328.DOCX", "https://docs.wto.org/imrd/directdoc.asp?DDFDocuments/u/G/TBTN24/ISR1328.DOCX")</f>
        <v>https://docs.wto.org/imrd/directdoc.asp?DDFDocuments/u/G/TBTN24/ISR1328.DOCX</v>
      </c>
      <c r="Q131" s="6" t="str">
        <f>HYPERLINK("https://docs.wto.org/imrd/directdoc.asp?DDFDocuments/v/G/TBTN24/ISR1328.DOCX", "https://docs.wto.org/imrd/directdoc.asp?DDFDocuments/v/G/TBTN24/ISR1328.DOCX")</f>
        <v>https://docs.wto.org/imrd/directdoc.asp?DDFDocuments/v/G/TBTN24/ISR1328.DOCX</v>
      </c>
    </row>
    <row r="132" spans="1:17" ht="64.95" customHeight="1" x14ac:dyDescent="0.3">
      <c r="A132" s="2" t="s">
        <v>732</v>
      </c>
      <c r="B132" s="6" t="str">
        <f>HYPERLINK("https://eping.wto.org/en/Search?viewData= G/TBT/N/CHN/1828"," G/TBT/N/CHN/1828")</f>
        <v xml:space="preserve"> G/TBT/N/CHN/1828</v>
      </c>
      <c r="C132" s="6" t="s">
        <v>161</v>
      </c>
      <c r="D132" s="8" t="s">
        <v>222</v>
      </c>
      <c r="E132" s="8" t="s">
        <v>223</v>
      </c>
      <c r="F132" s="8" t="s">
        <v>224</v>
      </c>
      <c r="G132" s="6" t="s">
        <v>165</v>
      </c>
      <c r="H132" s="6" t="s">
        <v>166</v>
      </c>
      <c r="I132" s="6" t="s">
        <v>22</v>
      </c>
      <c r="J132" s="6" t="s">
        <v>23</v>
      </c>
      <c r="K132" s="6"/>
      <c r="L132" s="7">
        <v>45436</v>
      </c>
      <c r="M132" s="6" t="s">
        <v>24</v>
      </c>
      <c r="N132" s="8" t="s">
        <v>225</v>
      </c>
      <c r="O132" s="6" t="str">
        <f>HYPERLINK("https://docs.wto.org/imrd/directdoc.asp?DDFDocuments/t/G/TBTN24/CHN1828.DOCX", "https://docs.wto.org/imrd/directdoc.asp?DDFDocuments/t/G/TBTN24/CHN1828.DOCX")</f>
        <v>https://docs.wto.org/imrd/directdoc.asp?DDFDocuments/t/G/TBTN24/CHN1828.DOCX</v>
      </c>
      <c r="P132" s="6" t="str">
        <f>HYPERLINK("https://docs.wto.org/imrd/directdoc.asp?DDFDocuments/u/G/TBTN24/CHN1828.DOCX", "https://docs.wto.org/imrd/directdoc.asp?DDFDocuments/u/G/TBTN24/CHN1828.DOCX")</f>
        <v>https://docs.wto.org/imrd/directdoc.asp?DDFDocuments/u/G/TBTN24/CHN1828.DOCX</v>
      </c>
      <c r="Q132" s="6" t="str">
        <f>HYPERLINK("https://docs.wto.org/imrd/directdoc.asp?DDFDocuments/v/G/TBTN24/CHN1828.DOCX", "https://docs.wto.org/imrd/directdoc.asp?DDFDocuments/v/G/TBTN24/CHN1828.DOCX")</f>
        <v>https://docs.wto.org/imrd/directdoc.asp?DDFDocuments/v/G/TBTN24/CHN1828.DOCX</v>
      </c>
    </row>
    <row r="133" spans="1:17" ht="64.95" customHeight="1" x14ac:dyDescent="0.3">
      <c r="A133" s="2" t="s">
        <v>734</v>
      </c>
      <c r="B133" s="6" t="str">
        <f>HYPERLINK("https://eping.wto.org/en/Search?viewData= G/TBT/N/CHN/1830"," G/TBT/N/CHN/1830")</f>
        <v xml:space="preserve"> G/TBT/N/CHN/1830</v>
      </c>
      <c r="C133" s="6" t="s">
        <v>161</v>
      </c>
      <c r="D133" s="8" t="s">
        <v>233</v>
      </c>
      <c r="E133" s="8" t="s">
        <v>234</v>
      </c>
      <c r="F133" s="8" t="s">
        <v>235</v>
      </c>
      <c r="G133" s="6" t="s">
        <v>165</v>
      </c>
      <c r="H133" s="6" t="s">
        <v>166</v>
      </c>
      <c r="I133" s="6" t="s">
        <v>22</v>
      </c>
      <c r="J133" s="6" t="s">
        <v>23</v>
      </c>
      <c r="K133" s="6"/>
      <c r="L133" s="7">
        <v>45436</v>
      </c>
      <c r="M133" s="6" t="s">
        <v>24</v>
      </c>
      <c r="N133" s="8" t="s">
        <v>236</v>
      </c>
      <c r="O133" s="6" t="str">
        <f>HYPERLINK("https://docs.wto.org/imrd/directdoc.asp?DDFDocuments/t/G/TBTN24/CHN1830.DOCX", "https://docs.wto.org/imrd/directdoc.asp?DDFDocuments/t/G/TBTN24/CHN1830.DOCX")</f>
        <v>https://docs.wto.org/imrd/directdoc.asp?DDFDocuments/t/G/TBTN24/CHN1830.DOCX</v>
      </c>
      <c r="P133" s="6" t="str">
        <f>HYPERLINK("https://docs.wto.org/imrd/directdoc.asp?DDFDocuments/u/G/TBTN24/CHN1830.DOCX", "https://docs.wto.org/imrd/directdoc.asp?DDFDocuments/u/G/TBTN24/CHN1830.DOCX")</f>
        <v>https://docs.wto.org/imrd/directdoc.asp?DDFDocuments/u/G/TBTN24/CHN1830.DOCX</v>
      </c>
      <c r="Q133" s="6" t="str">
        <f>HYPERLINK("https://docs.wto.org/imrd/directdoc.asp?DDFDocuments/v/G/TBTN24/CHN1830.DOCX", "https://docs.wto.org/imrd/directdoc.asp?DDFDocuments/v/G/TBTN24/CHN1830.DOCX")</f>
        <v>https://docs.wto.org/imrd/directdoc.asp?DDFDocuments/v/G/TBTN24/CHN1830.DOCX</v>
      </c>
    </row>
    <row r="134" spans="1:17" ht="64.95" customHeight="1" x14ac:dyDescent="0.3">
      <c r="A134" s="2" t="s">
        <v>726</v>
      </c>
      <c r="B134" s="6" t="str">
        <f>HYPERLINK("https://eping.wto.org/en/Search?viewData= G/TBT/N/CHN/1829"," G/TBT/N/CHN/1829")</f>
        <v xml:space="preserve"> G/TBT/N/CHN/1829</v>
      </c>
      <c r="C134" s="6" t="s">
        <v>161</v>
      </c>
      <c r="D134" s="8" t="s">
        <v>162</v>
      </c>
      <c r="E134" s="8" t="s">
        <v>163</v>
      </c>
      <c r="F134" s="8" t="s">
        <v>164</v>
      </c>
      <c r="G134" s="6" t="s">
        <v>165</v>
      </c>
      <c r="H134" s="6" t="s">
        <v>166</v>
      </c>
      <c r="I134" s="6" t="s">
        <v>22</v>
      </c>
      <c r="J134" s="6" t="s">
        <v>23</v>
      </c>
      <c r="K134" s="6"/>
      <c r="L134" s="7">
        <v>45436</v>
      </c>
      <c r="M134" s="6" t="s">
        <v>24</v>
      </c>
      <c r="N134" s="8" t="s">
        <v>167</v>
      </c>
      <c r="O134" s="6" t="str">
        <f>HYPERLINK("https://docs.wto.org/imrd/directdoc.asp?DDFDocuments/t/G/TBTN24/CHN1829.DOCX", "https://docs.wto.org/imrd/directdoc.asp?DDFDocuments/t/G/TBTN24/CHN1829.DOCX")</f>
        <v>https://docs.wto.org/imrd/directdoc.asp?DDFDocuments/t/G/TBTN24/CHN1829.DOCX</v>
      </c>
      <c r="P134" s="6" t="str">
        <f>HYPERLINK("https://docs.wto.org/imrd/directdoc.asp?DDFDocuments/u/G/TBTN24/CHN1829.DOCX", "https://docs.wto.org/imrd/directdoc.asp?DDFDocuments/u/G/TBTN24/CHN1829.DOCX")</f>
        <v>https://docs.wto.org/imrd/directdoc.asp?DDFDocuments/u/G/TBTN24/CHN1829.DOCX</v>
      </c>
      <c r="Q134" s="6" t="str">
        <f>HYPERLINK("https://docs.wto.org/imrd/directdoc.asp?DDFDocuments/v/G/TBTN24/CHN1829.DOCX", "https://docs.wto.org/imrd/directdoc.asp?DDFDocuments/v/G/TBTN24/CHN1829.DOCX")</f>
        <v>https://docs.wto.org/imrd/directdoc.asp?DDFDocuments/v/G/TBTN24/CHN1829.DOCX</v>
      </c>
    </row>
    <row r="135" spans="1:17" ht="64.95" customHeight="1" x14ac:dyDescent="0.3">
      <c r="A135" s="2" t="s">
        <v>763</v>
      </c>
      <c r="B135" s="6" t="str">
        <f>HYPERLINK("https://eping.wto.org/en/Search?viewData= G/TBT/N/BWA/175"," G/TBT/N/BWA/175")</f>
        <v xml:space="preserve"> G/TBT/N/BWA/175</v>
      </c>
      <c r="C135" s="6" t="s">
        <v>414</v>
      </c>
      <c r="D135" s="8" t="s">
        <v>415</v>
      </c>
      <c r="E135" s="8" t="s">
        <v>416</v>
      </c>
      <c r="F135" s="8" t="s">
        <v>417</v>
      </c>
      <c r="G135" s="6" t="s">
        <v>23</v>
      </c>
      <c r="H135" s="6" t="s">
        <v>418</v>
      </c>
      <c r="I135" s="6" t="s">
        <v>419</v>
      </c>
      <c r="J135" s="6" t="s">
        <v>96</v>
      </c>
      <c r="K135" s="6"/>
      <c r="L135" s="7">
        <v>45425</v>
      </c>
      <c r="M135" s="6" t="s">
        <v>24</v>
      </c>
      <c r="N135" s="6"/>
      <c r="O135" s="6" t="str">
        <f>HYPERLINK("https://docs.wto.org/imrd/directdoc.asp?DDFDocuments/t/G/TBTN24/BWA175.DOCX", "https://docs.wto.org/imrd/directdoc.asp?DDFDocuments/t/G/TBTN24/BWA175.DOCX")</f>
        <v>https://docs.wto.org/imrd/directdoc.asp?DDFDocuments/t/G/TBTN24/BWA175.DOCX</v>
      </c>
      <c r="P135" s="6" t="str">
        <f>HYPERLINK("https://docs.wto.org/imrd/directdoc.asp?DDFDocuments/u/G/TBTN24/BWA175.DOCX", "https://docs.wto.org/imrd/directdoc.asp?DDFDocuments/u/G/TBTN24/BWA175.DOCX")</f>
        <v>https://docs.wto.org/imrd/directdoc.asp?DDFDocuments/u/G/TBTN24/BWA175.DOCX</v>
      </c>
      <c r="Q135" s="6" t="str">
        <f>HYPERLINK("https://docs.wto.org/imrd/directdoc.asp?DDFDocuments/v/G/TBTN24/BWA175.DOCX", "https://docs.wto.org/imrd/directdoc.asp?DDFDocuments/v/G/TBTN24/BWA175.DOCX")</f>
        <v>https://docs.wto.org/imrd/directdoc.asp?DDFDocuments/v/G/TBTN24/BWA175.DOCX</v>
      </c>
    </row>
    <row r="136" spans="1:17" ht="64.95" customHeight="1" x14ac:dyDescent="0.3">
      <c r="A136" s="2" t="s">
        <v>763</v>
      </c>
      <c r="B136" s="6" t="str">
        <f>HYPERLINK("https://eping.wto.org/en/Search?viewData= G/TBT/N/BWA/176"," G/TBT/N/BWA/176")</f>
        <v xml:space="preserve"> G/TBT/N/BWA/176</v>
      </c>
      <c r="C136" s="6" t="s">
        <v>414</v>
      </c>
      <c r="D136" s="8" t="s">
        <v>428</v>
      </c>
      <c r="E136" s="8" t="s">
        <v>429</v>
      </c>
      <c r="F136" s="8" t="s">
        <v>417</v>
      </c>
      <c r="G136" s="6" t="s">
        <v>23</v>
      </c>
      <c r="H136" s="6" t="s">
        <v>418</v>
      </c>
      <c r="I136" s="6" t="s">
        <v>430</v>
      </c>
      <c r="J136" s="6" t="s">
        <v>96</v>
      </c>
      <c r="K136" s="6"/>
      <c r="L136" s="7">
        <v>45425</v>
      </c>
      <c r="M136" s="6" t="s">
        <v>24</v>
      </c>
      <c r="N136" s="6"/>
      <c r="O136" s="6" t="str">
        <f>HYPERLINK("https://docs.wto.org/imrd/directdoc.asp?DDFDocuments/t/G/TBTN24/BWA176.DOCX", "https://docs.wto.org/imrd/directdoc.asp?DDFDocuments/t/G/TBTN24/BWA176.DOCX")</f>
        <v>https://docs.wto.org/imrd/directdoc.asp?DDFDocuments/t/G/TBTN24/BWA176.DOCX</v>
      </c>
      <c r="P136" s="6" t="str">
        <f>HYPERLINK("https://docs.wto.org/imrd/directdoc.asp?DDFDocuments/u/G/TBTN24/BWA176.DOCX", "https://docs.wto.org/imrd/directdoc.asp?DDFDocuments/u/G/TBTN24/BWA176.DOCX")</f>
        <v>https://docs.wto.org/imrd/directdoc.asp?DDFDocuments/u/G/TBTN24/BWA176.DOCX</v>
      </c>
      <c r="Q136" s="6" t="str">
        <f>HYPERLINK("https://docs.wto.org/imrd/directdoc.asp?DDFDocuments/v/G/TBTN24/BWA176.DOCX", "https://docs.wto.org/imrd/directdoc.asp?DDFDocuments/v/G/TBTN24/BWA176.DOCX")</f>
        <v>https://docs.wto.org/imrd/directdoc.asp?DDFDocuments/v/G/TBTN24/BWA176.DOCX</v>
      </c>
    </row>
    <row r="137" spans="1:17" ht="64.95" customHeight="1" x14ac:dyDescent="0.3">
      <c r="A137" s="2" t="s">
        <v>771</v>
      </c>
      <c r="B137" s="6" t="str">
        <f>HYPERLINK("https://eping.wto.org/en/Search?viewData= G/TBT/N/EGY/456"," G/TBT/N/EGY/456")</f>
        <v xml:space="preserve"> G/TBT/N/EGY/456</v>
      </c>
      <c r="C137" s="6" t="s">
        <v>453</v>
      </c>
      <c r="D137" s="8" t="s">
        <v>463</v>
      </c>
      <c r="E137" s="8" t="s">
        <v>464</v>
      </c>
      <c r="F137" s="8" t="s">
        <v>465</v>
      </c>
      <c r="G137" s="6" t="s">
        <v>23</v>
      </c>
      <c r="H137" s="6" t="s">
        <v>466</v>
      </c>
      <c r="I137" s="6" t="s">
        <v>467</v>
      </c>
      <c r="J137" s="6" t="s">
        <v>23</v>
      </c>
      <c r="K137" s="6"/>
      <c r="L137" s="7">
        <v>45423</v>
      </c>
      <c r="M137" s="6" t="s">
        <v>24</v>
      </c>
      <c r="N137" s="6"/>
      <c r="O137" s="6" t="str">
        <f>HYPERLINK("https://docs.wto.org/imrd/directdoc.asp?DDFDocuments/t/G/TBTN24/EGY456.DOCX", "https://docs.wto.org/imrd/directdoc.asp?DDFDocuments/t/G/TBTN24/EGY456.DOCX")</f>
        <v>https://docs.wto.org/imrd/directdoc.asp?DDFDocuments/t/G/TBTN24/EGY456.DOCX</v>
      </c>
      <c r="P137" s="6" t="str">
        <f>HYPERLINK("https://docs.wto.org/imrd/directdoc.asp?DDFDocuments/u/G/TBTN24/EGY456.DOCX", "https://docs.wto.org/imrd/directdoc.asp?DDFDocuments/u/G/TBTN24/EGY456.DOCX")</f>
        <v>https://docs.wto.org/imrd/directdoc.asp?DDFDocuments/u/G/TBTN24/EGY456.DOCX</v>
      </c>
      <c r="Q137" s="6" t="str">
        <f>HYPERLINK("https://docs.wto.org/imrd/directdoc.asp?DDFDocuments/v/G/TBTN24/EGY456.DOCX", "https://docs.wto.org/imrd/directdoc.asp?DDFDocuments/v/G/TBTN24/EGY456.DOCX")</f>
        <v>https://docs.wto.org/imrd/directdoc.asp?DDFDocuments/v/G/TBTN24/EGY456.DOCX</v>
      </c>
    </row>
    <row r="138" spans="1:17" ht="64.95" customHeight="1" x14ac:dyDescent="0.3">
      <c r="A138" s="2" t="s">
        <v>727</v>
      </c>
      <c r="B138"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138" s="6" t="s">
        <v>26</v>
      </c>
      <c r="D138" s="8" t="s">
        <v>176</v>
      </c>
      <c r="E138" s="8" t="s">
        <v>177</v>
      </c>
      <c r="F138" s="8" t="s">
        <v>178</v>
      </c>
      <c r="G138" s="6" t="s">
        <v>23</v>
      </c>
      <c r="H138" s="6" t="s">
        <v>179</v>
      </c>
      <c r="I138" s="6" t="s">
        <v>180</v>
      </c>
      <c r="J138" s="6" t="s">
        <v>61</v>
      </c>
      <c r="K138" s="6"/>
      <c r="L138" s="7">
        <v>45436</v>
      </c>
      <c r="M138" s="6" t="s">
        <v>24</v>
      </c>
      <c r="N138" s="8" t="s">
        <v>181</v>
      </c>
      <c r="O138" s="6" t="str">
        <f>HYPERLINK("https://docs.wto.org/imrd/directdoc.asp?DDFDocuments/t/G/TBTN24/ARE605.DOCX", "https://docs.wto.org/imrd/directdoc.asp?DDFDocuments/t/G/TBTN24/ARE605.DOCX")</f>
        <v>https://docs.wto.org/imrd/directdoc.asp?DDFDocuments/t/G/TBTN24/ARE605.DOCX</v>
      </c>
      <c r="P138" s="6" t="str">
        <f>HYPERLINK("https://docs.wto.org/imrd/directdoc.asp?DDFDocuments/u/G/TBTN24/ARE605.DOCX", "https://docs.wto.org/imrd/directdoc.asp?DDFDocuments/u/G/TBTN24/ARE605.DOCX")</f>
        <v>https://docs.wto.org/imrd/directdoc.asp?DDFDocuments/u/G/TBTN24/ARE605.DOCX</v>
      </c>
      <c r="Q138" s="6" t="str">
        <f>HYPERLINK("https://docs.wto.org/imrd/directdoc.asp?DDFDocuments/v/G/TBTN24/ARE605.DOCX", "https://docs.wto.org/imrd/directdoc.asp?DDFDocuments/v/G/TBTN24/ARE605.DOCX")</f>
        <v>https://docs.wto.org/imrd/directdoc.asp?DDFDocuments/v/G/TBTN24/ARE605.DOCX</v>
      </c>
    </row>
    <row r="139" spans="1:17" ht="64.95" customHeight="1" x14ac:dyDescent="0.3">
      <c r="A139" s="2" t="s">
        <v>727</v>
      </c>
      <c r="B139"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139" s="6" t="s">
        <v>191</v>
      </c>
      <c r="D139" s="8" t="s">
        <v>176</v>
      </c>
      <c r="E139" s="8" t="s">
        <v>177</v>
      </c>
      <c r="F139" s="8" t="s">
        <v>178</v>
      </c>
      <c r="G139" s="6" t="s">
        <v>23</v>
      </c>
      <c r="H139" s="6" t="s">
        <v>179</v>
      </c>
      <c r="I139" s="6" t="s">
        <v>180</v>
      </c>
      <c r="J139" s="6" t="s">
        <v>61</v>
      </c>
      <c r="K139" s="6"/>
      <c r="L139" s="7">
        <v>45436</v>
      </c>
      <c r="M139" s="6" t="s">
        <v>24</v>
      </c>
      <c r="N139" s="8" t="s">
        <v>181</v>
      </c>
      <c r="O139" s="6" t="str">
        <f>HYPERLINK("https://docs.wto.org/imrd/directdoc.asp?DDFDocuments/t/G/TBTN24/ARE605.DOCX", "https://docs.wto.org/imrd/directdoc.asp?DDFDocuments/t/G/TBTN24/ARE605.DOCX")</f>
        <v>https://docs.wto.org/imrd/directdoc.asp?DDFDocuments/t/G/TBTN24/ARE605.DOCX</v>
      </c>
      <c r="P139" s="6" t="str">
        <f>HYPERLINK("https://docs.wto.org/imrd/directdoc.asp?DDFDocuments/u/G/TBTN24/ARE605.DOCX", "https://docs.wto.org/imrd/directdoc.asp?DDFDocuments/u/G/TBTN24/ARE605.DOCX")</f>
        <v>https://docs.wto.org/imrd/directdoc.asp?DDFDocuments/u/G/TBTN24/ARE605.DOCX</v>
      </c>
      <c r="Q139" s="6" t="str">
        <f>HYPERLINK("https://docs.wto.org/imrd/directdoc.asp?DDFDocuments/v/G/TBTN24/ARE605.DOCX", "https://docs.wto.org/imrd/directdoc.asp?DDFDocuments/v/G/TBTN24/ARE605.DOCX")</f>
        <v>https://docs.wto.org/imrd/directdoc.asp?DDFDocuments/v/G/TBTN24/ARE605.DOCX</v>
      </c>
    </row>
    <row r="140" spans="1:17" ht="64.95" customHeight="1" x14ac:dyDescent="0.3">
      <c r="A140" s="2" t="s">
        <v>727</v>
      </c>
      <c r="B140"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140" s="6" t="s">
        <v>244</v>
      </c>
      <c r="D140" s="8" t="s">
        <v>176</v>
      </c>
      <c r="E140" s="8" t="s">
        <v>177</v>
      </c>
      <c r="F140" s="8" t="s">
        <v>178</v>
      </c>
      <c r="G140" s="6" t="s">
        <v>23</v>
      </c>
      <c r="H140" s="6" t="s">
        <v>179</v>
      </c>
      <c r="I140" s="6" t="s">
        <v>180</v>
      </c>
      <c r="J140" s="6" t="s">
        <v>61</v>
      </c>
      <c r="K140" s="6"/>
      <c r="L140" s="7">
        <v>45436</v>
      </c>
      <c r="M140" s="6" t="s">
        <v>24</v>
      </c>
      <c r="N140" s="8" t="s">
        <v>181</v>
      </c>
      <c r="O140" s="6" t="str">
        <f>HYPERLINK("https://docs.wto.org/imrd/directdoc.asp?DDFDocuments/t/G/TBTN24/ARE605.DOCX", "https://docs.wto.org/imrd/directdoc.asp?DDFDocuments/t/G/TBTN24/ARE605.DOCX")</f>
        <v>https://docs.wto.org/imrd/directdoc.asp?DDFDocuments/t/G/TBTN24/ARE605.DOCX</v>
      </c>
      <c r="P140" s="6" t="str">
        <f>HYPERLINK("https://docs.wto.org/imrd/directdoc.asp?DDFDocuments/u/G/TBTN24/ARE605.DOCX", "https://docs.wto.org/imrd/directdoc.asp?DDFDocuments/u/G/TBTN24/ARE605.DOCX")</f>
        <v>https://docs.wto.org/imrd/directdoc.asp?DDFDocuments/u/G/TBTN24/ARE605.DOCX</v>
      </c>
      <c r="Q140" s="6" t="str">
        <f>HYPERLINK("https://docs.wto.org/imrd/directdoc.asp?DDFDocuments/v/G/TBTN24/ARE605.DOCX", "https://docs.wto.org/imrd/directdoc.asp?DDFDocuments/v/G/TBTN24/ARE605.DOCX")</f>
        <v>https://docs.wto.org/imrd/directdoc.asp?DDFDocuments/v/G/TBTN24/ARE605.DOCX</v>
      </c>
    </row>
    <row r="141" spans="1:17" ht="64.95" customHeight="1" x14ac:dyDescent="0.3">
      <c r="A141" s="2" t="s">
        <v>797</v>
      </c>
      <c r="B141" s="6" t="str">
        <f>HYPERLINK("https://eping.wto.org/en/Search?viewData= G/TBT/N/EGY/430"," G/TBT/N/EGY/430")</f>
        <v xml:space="preserve"> G/TBT/N/EGY/430</v>
      </c>
      <c r="C141" s="6" t="s">
        <v>453</v>
      </c>
      <c r="D141" s="8" t="s">
        <v>640</v>
      </c>
      <c r="E141" s="8" t="s">
        <v>641</v>
      </c>
      <c r="F141" s="8" t="s">
        <v>642</v>
      </c>
      <c r="G141" s="6" t="s">
        <v>23</v>
      </c>
      <c r="H141" s="6" t="s">
        <v>643</v>
      </c>
      <c r="I141" s="6" t="s">
        <v>467</v>
      </c>
      <c r="J141" s="6" t="s">
        <v>23</v>
      </c>
      <c r="K141" s="6"/>
      <c r="L141" s="7">
        <v>45415</v>
      </c>
      <c r="M141" s="6" t="s">
        <v>24</v>
      </c>
      <c r="N141" s="6"/>
      <c r="O141" s="6" t="str">
        <f>HYPERLINK("https://docs.wto.org/imrd/directdoc.asp?DDFDocuments/t/G/TBTN24/EGY430.DOCX", "https://docs.wto.org/imrd/directdoc.asp?DDFDocuments/t/G/TBTN24/EGY430.DOCX")</f>
        <v>https://docs.wto.org/imrd/directdoc.asp?DDFDocuments/t/G/TBTN24/EGY430.DOCX</v>
      </c>
      <c r="P141" s="6" t="str">
        <f>HYPERLINK("https://docs.wto.org/imrd/directdoc.asp?DDFDocuments/u/G/TBTN24/EGY430.DOCX", "https://docs.wto.org/imrd/directdoc.asp?DDFDocuments/u/G/TBTN24/EGY430.DOCX")</f>
        <v>https://docs.wto.org/imrd/directdoc.asp?DDFDocuments/u/G/TBTN24/EGY430.DOCX</v>
      </c>
      <c r="Q141" s="6" t="str">
        <f>HYPERLINK("https://docs.wto.org/imrd/directdoc.asp?DDFDocuments/v/G/TBTN24/EGY430.DOCX", "https://docs.wto.org/imrd/directdoc.asp?DDFDocuments/v/G/TBTN24/EGY430.DOCX")</f>
        <v>https://docs.wto.org/imrd/directdoc.asp?DDFDocuments/v/G/TBTN24/EGY430.DOCX</v>
      </c>
    </row>
    <row r="142" spans="1:17" ht="64.95" customHeight="1" x14ac:dyDescent="0.3">
      <c r="A142" s="2" t="s">
        <v>768</v>
      </c>
      <c r="B142" s="6" t="str">
        <f>HYPERLINK("https://eping.wto.org/en/Search?viewData= G/TBT/N/UGA/1915"," G/TBT/N/UGA/1915")</f>
        <v xml:space="preserve"> G/TBT/N/UGA/1915</v>
      </c>
      <c r="C142" s="6" t="s">
        <v>143</v>
      </c>
      <c r="D142" s="8" t="s">
        <v>448</v>
      </c>
      <c r="E142" s="8" t="s">
        <v>449</v>
      </c>
      <c r="F142" s="8" t="s">
        <v>450</v>
      </c>
      <c r="G142" s="6" t="s">
        <v>451</v>
      </c>
      <c r="H142" s="6" t="s">
        <v>369</v>
      </c>
      <c r="I142" s="6" t="s">
        <v>412</v>
      </c>
      <c r="J142" s="6" t="s">
        <v>61</v>
      </c>
      <c r="K142" s="6"/>
      <c r="L142" s="7">
        <v>45424</v>
      </c>
      <c r="M142" s="6" t="s">
        <v>24</v>
      </c>
      <c r="N142" s="8" t="s">
        <v>452</v>
      </c>
      <c r="O142" s="6" t="str">
        <f>HYPERLINK("https://docs.wto.org/imrd/directdoc.asp?DDFDocuments/t/G/TBTN24/UGA1915.DOCX", "https://docs.wto.org/imrd/directdoc.asp?DDFDocuments/t/G/TBTN24/UGA1915.DOCX")</f>
        <v>https://docs.wto.org/imrd/directdoc.asp?DDFDocuments/t/G/TBTN24/UGA1915.DOCX</v>
      </c>
      <c r="P142" s="6" t="str">
        <f>HYPERLINK("https://docs.wto.org/imrd/directdoc.asp?DDFDocuments/u/G/TBTN24/UGA1915.DOCX", "https://docs.wto.org/imrd/directdoc.asp?DDFDocuments/u/G/TBTN24/UGA1915.DOCX")</f>
        <v>https://docs.wto.org/imrd/directdoc.asp?DDFDocuments/u/G/TBTN24/UGA1915.DOCX</v>
      </c>
      <c r="Q142" s="6" t="str">
        <f>HYPERLINK("https://docs.wto.org/imrd/directdoc.asp?DDFDocuments/v/G/TBTN24/UGA1915.DOCX", "https://docs.wto.org/imrd/directdoc.asp?DDFDocuments/v/G/TBTN24/UGA1915.DOCX")</f>
        <v>https://docs.wto.org/imrd/directdoc.asp?DDFDocuments/v/G/TBTN24/UGA1915.DOCX</v>
      </c>
    </row>
    <row r="143" spans="1:17" ht="64.95" customHeight="1" x14ac:dyDescent="0.3">
      <c r="A143" s="2" t="s">
        <v>745</v>
      </c>
      <c r="B143" s="6" t="str">
        <f>HYPERLINK("https://eping.wto.org/en/Search?viewData= G/TBT/N/KEN/1590"," G/TBT/N/KEN/1590")</f>
        <v xml:space="preserve"> G/TBT/N/KEN/1590</v>
      </c>
      <c r="C143" s="6" t="s">
        <v>115</v>
      </c>
      <c r="D143" s="8" t="s">
        <v>355</v>
      </c>
      <c r="E143" s="8" t="s">
        <v>356</v>
      </c>
      <c r="F143" s="8" t="s">
        <v>357</v>
      </c>
      <c r="G143" s="6" t="s">
        <v>23</v>
      </c>
      <c r="H143" s="6" t="s">
        <v>358</v>
      </c>
      <c r="I143" s="6" t="s">
        <v>359</v>
      </c>
      <c r="J143" s="6" t="s">
        <v>23</v>
      </c>
      <c r="K143" s="6"/>
      <c r="L143" s="7">
        <v>45431</v>
      </c>
      <c r="M143" s="6" t="s">
        <v>24</v>
      </c>
      <c r="N143" s="8" t="s">
        <v>360</v>
      </c>
      <c r="O143" s="6" t="str">
        <f>HYPERLINK("https://docs.wto.org/imrd/directdoc.asp?DDFDocuments/t/G/TBTN24/KEN1590.DOCX", "https://docs.wto.org/imrd/directdoc.asp?DDFDocuments/t/G/TBTN24/KEN1590.DOCX")</f>
        <v>https://docs.wto.org/imrd/directdoc.asp?DDFDocuments/t/G/TBTN24/KEN1590.DOCX</v>
      </c>
      <c r="P143" s="6" t="str">
        <f>HYPERLINK("https://docs.wto.org/imrd/directdoc.asp?DDFDocuments/u/G/TBTN24/KEN1590.DOCX", "https://docs.wto.org/imrd/directdoc.asp?DDFDocuments/u/G/TBTN24/KEN1590.DOCX")</f>
        <v>https://docs.wto.org/imrd/directdoc.asp?DDFDocuments/u/G/TBTN24/KEN1590.DOCX</v>
      </c>
      <c r="Q143" s="6" t="str">
        <f>HYPERLINK("https://docs.wto.org/imrd/directdoc.asp?DDFDocuments/v/G/TBTN24/KEN1590.DOCX", "https://docs.wto.org/imrd/directdoc.asp?DDFDocuments/v/G/TBTN24/KEN1590.DOCX")</f>
        <v>https://docs.wto.org/imrd/directdoc.asp?DDFDocuments/v/G/TBTN24/KEN1590.DOCX</v>
      </c>
    </row>
    <row r="144" spans="1:17" ht="64.95" customHeight="1" x14ac:dyDescent="0.3">
      <c r="A144" s="2" t="s">
        <v>782</v>
      </c>
      <c r="B144" s="6" t="str">
        <f>HYPERLINK("https://eping.wto.org/en/Search?viewData= G/TBT/N/EGY/449"," G/TBT/N/EGY/449")</f>
        <v xml:space="preserve"> G/TBT/N/EGY/449</v>
      </c>
      <c r="C144" s="6" t="s">
        <v>453</v>
      </c>
      <c r="D144" s="8" t="s">
        <v>520</v>
      </c>
      <c r="E144" s="8" t="s">
        <v>521</v>
      </c>
      <c r="F144" s="8" t="s">
        <v>522</v>
      </c>
      <c r="G144" s="6" t="s">
        <v>23</v>
      </c>
      <c r="H144" s="6" t="s">
        <v>523</v>
      </c>
      <c r="I144" s="6" t="s">
        <v>467</v>
      </c>
      <c r="J144" s="6" t="s">
        <v>23</v>
      </c>
      <c r="K144" s="6"/>
      <c r="L144" s="7">
        <v>45422</v>
      </c>
      <c r="M144" s="6" t="s">
        <v>24</v>
      </c>
      <c r="N144" s="6"/>
      <c r="O144" s="6" t="str">
        <f>HYPERLINK("https://docs.wto.org/imrd/directdoc.asp?DDFDocuments/t/G/TBTN24/EGY449.DOCX", "https://docs.wto.org/imrd/directdoc.asp?DDFDocuments/t/G/TBTN24/EGY449.DOCX")</f>
        <v>https://docs.wto.org/imrd/directdoc.asp?DDFDocuments/t/G/TBTN24/EGY449.DOCX</v>
      </c>
      <c r="P144" s="6" t="str">
        <f>HYPERLINK("https://docs.wto.org/imrd/directdoc.asp?DDFDocuments/u/G/TBTN24/EGY449.DOCX", "https://docs.wto.org/imrd/directdoc.asp?DDFDocuments/u/G/TBTN24/EGY449.DOCX")</f>
        <v>https://docs.wto.org/imrd/directdoc.asp?DDFDocuments/u/G/TBTN24/EGY449.DOCX</v>
      </c>
      <c r="Q144" s="6" t="str">
        <f>HYPERLINK("https://docs.wto.org/imrd/directdoc.asp?DDFDocuments/v/G/TBTN24/EGY449.DOCX", "https://docs.wto.org/imrd/directdoc.asp?DDFDocuments/v/G/TBTN24/EGY449.DOCX")</f>
        <v>https://docs.wto.org/imrd/directdoc.asp?DDFDocuments/v/G/TBTN24/EGY449.DOCX</v>
      </c>
    </row>
    <row r="145" spans="1:17" ht="64.95" customHeight="1" x14ac:dyDescent="0.3">
      <c r="A145" s="2" t="s">
        <v>769</v>
      </c>
      <c r="B145" s="6" t="str">
        <f>HYPERLINK("https://eping.wto.org/en/Search?viewData= G/TBT/N/EGY/454"," G/TBT/N/EGY/454")</f>
        <v xml:space="preserve"> G/TBT/N/EGY/454</v>
      </c>
      <c r="C145" s="6" t="s">
        <v>453</v>
      </c>
      <c r="D145" s="8" t="s">
        <v>454</v>
      </c>
      <c r="E145" s="8" t="s">
        <v>455</v>
      </c>
      <c r="F145" s="8" t="s">
        <v>456</v>
      </c>
      <c r="G145" s="6" t="s">
        <v>23</v>
      </c>
      <c r="H145" s="6" t="s">
        <v>457</v>
      </c>
      <c r="I145" s="6" t="s">
        <v>180</v>
      </c>
      <c r="J145" s="6" t="s">
        <v>96</v>
      </c>
      <c r="K145" s="6"/>
      <c r="L145" s="7">
        <v>45423</v>
      </c>
      <c r="M145" s="6" t="s">
        <v>24</v>
      </c>
      <c r="N145" s="6"/>
      <c r="O145" s="6" t="str">
        <f>HYPERLINK("https://docs.wto.org/imrd/directdoc.asp?DDFDocuments/t/G/TBTN24/EGY454.DOCX", "https://docs.wto.org/imrd/directdoc.asp?DDFDocuments/t/G/TBTN24/EGY454.DOCX")</f>
        <v>https://docs.wto.org/imrd/directdoc.asp?DDFDocuments/t/G/TBTN24/EGY454.DOCX</v>
      </c>
      <c r="P145" s="6" t="str">
        <f>HYPERLINK("https://docs.wto.org/imrd/directdoc.asp?DDFDocuments/u/G/TBTN24/EGY454.DOCX", "https://docs.wto.org/imrd/directdoc.asp?DDFDocuments/u/G/TBTN24/EGY454.DOCX")</f>
        <v>https://docs.wto.org/imrd/directdoc.asp?DDFDocuments/u/G/TBTN24/EGY454.DOCX</v>
      </c>
      <c r="Q145" s="6" t="str">
        <f>HYPERLINK("https://docs.wto.org/imrd/directdoc.asp?DDFDocuments/v/G/TBTN24/EGY454.DOCX", "https://docs.wto.org/imrd/directdoc.asp?DDFDocuments/v/G/TBTN24/EGY454.DOCX")</f>
        <v>https://docs.wto.org/imrd/directdoc.asp?DDFDocuments/v/G/TBTN24/EGY454.DOCX</v>
      </c>
    </row>
    <row r="146" spans="1:17" ht="64.95" customHeight="1" x14ac:dyDescent="0.3">
      <c r="A146" s="2" t="s">
        <v>750</v>
      </c>
      <c r="B146" s="6" t="str">
        <f>HYPERLINK("https://eping.wto.org/en/Search?viewData= G/TBT/N/UGA/1916"," G/TBT/N/UGA/1916")</f>
        <v xml:space="preserve"> G/TBT/N/UGA/1916</v>
      </c>
      <c r="C146" s="6" t="s">
        <v>143</v>
      </c>
      <c r="D146" s="8" t="s">
        <v>408</v>
      </c>
      <c r="E146" s="8" t="s">
        <v>409</v>
      </c>
      <c r="F146" s="8" t="s">
        <v>410</v>
      </c>
      <c r="G146" s="6" t="s">
        <v>411</v>
      </c>
      <c r="H146" s="6" t="s">
        <v>369</v>
      </c>
      <c r="I146" s="6" t="s">
        <v>412</v>
      </c>
      <c r="J146" s="6" t="s">
        <v>61</v>
      </c>
      <c r="K146" s="6"/>
      <c r="L146" s="7">
        <v>45425</v>
      </c>
      <c r="M146" s="6" t="s">
        <v>24</v>
      </c>
      <c r="N146" s="8" t="s">
        <v>413</v>
      </c>
      <c r="O146" s="6" t="str">
        <f>HYPERLINK("https://docs.wto.org/imrd/directdoc.asp?DDFDocuments/t/G/TBTN24/UGA1916.DOCX", "https://docs.wto.org/imrd/directdoc.asp?DDFDocuments/t/G/TBTN24/UGA1916.DOCX")</f>
        <v>https://docs.wto.org/imrd/directdoc.asp?DDFDocuments/t/G/TBTN24/UGA1916.DOCX</v>
      </c>
      <c r="P146" s="6" t="str">
        <f>HYPERLINK("https://docs.wto.org/imrd/directdoc.asp?DDFDocuments/u/G/TBTN24/UGA1916.DOCX", "https://docs.wto.org/imrd/directdoc.asp?DDFDocuments/u/G/TBTN24/UGA1916.DOCX")</f>
        <v>https://docs.wto.org/imrd/directdoc.asp?DDFDocuments/u/G/TBTN24/UGA1916.DOCX</v>
      </c>
      <c r="Q146" s="6" t="str">
        <f>HYPERLINK("https://docs.wto.org/imrd/directdoc.asp?DDFDocuments/v/G/TBTN24/UGA1916.DOCX", "https://docs.wto.org/imrd/directdoc.asp?DDFDocuments/v/G/TBTN24/UGA1916.DOCX")</f>
        <v>https://docs.wto.org/imrd/directdoc.asp?DDFDocuments/v/G/TBTN24/UGA1916.DOCX</v>
      </c>
    </row>
    <row r="147" spans="1:17" ht="64.95" customHeight="1" x14ac:dyDescent="0.3">
      <c r="A147" s="2" t="s">
        <v>773</v>
      </c>
      <c r="B147" s="6" t="str">
        <f>HYPERLINK("https://eping.wto.org/en/Search?viewData= G/TBT/N/USA/2104"," G/TBT/N/USA/2104")</f>
        <v xml:space="preserve"> G/TBT/N/USA/2104</v>
      </c>
      <c r="C147" s="6" t="s">
        <v>84</v>
      </c>
      <c r="D147" s="8" t="s">
        <v>475</v>
      </c>
      <c r="E147" s="8" t="s">
        <v>476</v>
      </c>
      <c r="F147" s="8" t="s">
        <v>477</v>
      </c>
      <c r="G147" s="6" t="s">
        <v>23</v>
      </c>
      <c r="H147" s="6" t="s">
        <v>478</v>
      </c>
      <c r="I147" s="6" t="s">
        <v>479</v>
      </c>
      <c r="J147" s="6" t="s">
        <v>23</v>
      </c>
      <c r="K147" s="6"/>
      <c r="L147" s="7">
        <v>45397</v>
      </c>
      <c r="M147" s="6" t="s">
        <v>24</v>
      </c>
      <c r="N147" s="8" t="s">
        <v>480</v>
      </c>
      <c r="O147" s="6" t="str">
        <f>HYPERLINK("https://docs.wto.org/imrd/directdoc.asp?DDFDocuments/t/G/TBTN24/USA2104.DOCX", "https://docs.wto.org/imrd/directdoc.asp?DDFDocuments/t/G/TBTN24/USA2104.DOCX")</f>
        <v>https://docs.wto.org/imrd/directdoc.asp?DDFDocuments/t/G/TBTN24/USA2104.DOCX</v>
      </c>
      <c r="P147" s="6" t="str">
        <f>HYPERLINK("https://docs.wto.org/imrd/directdoc.asp?DDFDocuments/u/G/TBTN24/USA2104.DOCX", "https://docs.wto.org/imrd/directdoc.asp?DDFDocuments/u/G/TBTN24/USA2104.DOCX")</f>
        <v>https://docs.wto.org/imrd/directdoc.asp?DDFDocuments/u/G/TBTN24/USA2104.DOCX</v>
      </c>
      <c r="Q147" s="6" t="str">
        <f>HYPERLINK("https://docs.wto.org/imrd/directdoc.asp?DDFDocuments/v/G/TBTN24/USA2104.DOCX", "https://docs.wto.org/imrd/directdoc.asp?DDFDocuments/v/G/TBTN24/USA2104.DOCX")</f>
        <v>https://docs.wto.org/imrd/directdoc.asp?DDFDocuments/v/G/TBTN24/USA2104.DOCX</v>
      </c>
    </row>
    <row r="148" spans="1:17" ht="64.95" customHeight="1" x14ac:dyDescent="0.3">
      <c r="A148" s="2" t="s">
        <v>728</v>
      </c>
      <c r="B148" s="6" t="str">
        <f>HYPERLINK("https://eping.wto.org/en/Search?viewData= G/TBT/N/CHN/1835"," G/TBT/N/CHN/1835")</f>
        <v xml:space="preserve"> G/TBT/N/CHN/1835</v>
      </c>
      <c r="C148" s="6" t="s">
        <v>161</v>
      </c>
      <c r="D148" s="8" t="s">
        <v>192</v>
      </c>
      <c r="E148" s="8" t="s">
        <v>193</v>
      </c>
      <c r="F148" s="8" t="s">
        <v>194</v>
      </c>
      <c r="G148" s="6" t="s">
        <v>195</v>
      </c>
      <c r="H148" s="6" t="s">
        <v>196</v>
      </c>
      <c r="I148" s="6" t="s">
        <v>55</v>
      </c>
      <c r="J148" s="6" t="s">
        <v>23</v>
      </c>
      <c r="K148" s="6"/>
      <c r="L148" s="7">
        <v>45436</v>
      </c>
      <c r="M148" s="6" t="s">
        <v>24</v>
      </c>
      <c r="N148" s="8" t="s">
        <v>197</v>
      </c>
      <c r="O148" s="6" t="str">
        <f>HYPERLINK("https://docs.wto.org/imrd/directdoc.asp?DDFDocuments/t/G/TBTN24/CHN1835.DOCX", "https://docs.wto.org/imrd/directdoc.asp?DDFDocuments/t/G/TBTN24/CHN1835.DOCX")</f>
        <v>https://docs.wto.org/imrd/directdoc.asp?DDFDocuments/t/G/TBTN24/CHN1835.DOCX</v>
      </c>
      <c r="P148" s="6" t="str">
        <f>HYPERLINK("https://docs.wto.org/imrd/directdoc.asp?DDFDocuments/u/G/TBTN24/CHN1835.DOCX", "https://docs.wto.org/imrd/directdoc.asp?DDFDocuments/u/G/TBTN24/CHN1835.DOCX")</f>
        <v>https://docs.wto.org/imrd/directdoc.asp?DDFDocuments/u/G/TBTN24/CHN1835.DOCX</v>
      </c>
      <c r="Q148" s="6" t="str">
        <f>HYPERLINK("https://docs.wto.org/imrd/directdoc.asp?DDFDocuments/v/G/TBTN24/CHN1835.DOCX", "https://docs.wto.org/imrd/directdoc.asp?DDFDocuments/v/G/TBTN24/CHN1835.DOCX")</f>
        <v>https://docs.wto.org/imrd/directdoc.asp?DDFDocuments/v/G/TBTN24/CHN1835.DOCX</v>
      </c>
    </row>
    <row r="149" spans="1:17" ht="64.95" customHeight="1" x14ac:dyDescent="0.3">
      <c r="A149" s="2" t="s">
        <v>752</v>
      </c>
      <c r="B149" s="6" t="str">
        <f>HYPERLINK("https://eping.wto.org/en/Search?viewData= G/TBT/N/CHN/1834"," G/TBT/N/CHN/1834")</f>
        <v xml:space="preserve"> G/TBT/N/CHN/1834</v>
      </c>
      <c r="C149" s="6" t="s">
        <v>161</v>
      </c>
      <c r="D149" s="8" t="s">
        <v>245</v>
      </c>
      <c r="E149" s="8" t="s">
        <v>246</v>
      </c>
      <c r="F149" s="8" t="s">
        <v>247</v>
      </c>
      <c r="G149" s="6" t="s">
        <v>195</v>
      </c>
      <c r="H149" s="6" t="s">
        <v>248</v>
      </c>
      <c r="I149" s="6" t="s">
        <v>55</v>
      </c>
      <c r="J149" s="6" t="s">
        <v>23</v>
      </c>
      <c r="K149" s="6"/>
      <c r="L149" s="7">
        <v>45436</v>
      </c>
      <c r="M149" s="6" t="s">
        <v>24</v>
      </c>
      <c r="N149" s="8" t="s">
        <v>249</v>
      </c>
      <c r="O149" s="6" t="str">
        <f>HYPERLINK("https://docs.wto.org/imrd/directdoc.asp?DDFDocuments/t/G/TBTN24/CHN1834.DOCX", "https://docs.wto.org/imrd/directdoc.asp?DDFDocuments/t/G/TBTN24/CHN1834.DOCX")</f>
        <v>https://docs.wto.org/imrd/directdoc.asp?DDFDocuments/t/G/TBTN24/CHN1834.DOCX</v>
      </c>
      <c r="P149" s="6" t="str">
        <f>HYPERLINK("https://docs.wto.org/imrd/directdoc.asp?DDFDocuments/u/G/TBTN24/CHN1834.DOCX", "https://docs.wto.org/imrd/directdoc.asp?DDFDocuments/u/G/TBTN24/CHN1834.DOCX")</f>
        <v>https://docs.wto.org/imrd/directdoc.asp?DDFDocuments/u/G/TBTN24/CHN1834.DOCX</v>
      </c>
      <c r="Q149" s="6" t="str">
        <f>HYPERLINK("https://docs.wto.org/imrd/directdoc.asp?DDFDocuments/v/G/TBTN24/CHN1834.DOCX", "https://docs.wto.org/imrd/directdoc.asp?DDFDocuments/v/G/TBTN24/CHN1834.DOCX")</f>
        <v>https://docs.wto.org/imrd/directdoc.asp?DDFDocuments/v/G/TBTN24/CHN1834.DOCX</v>
      </c>
    </row>
    <row r="150" spans="1:17" ht="64.95" customHeight="1" x14ac:dyDescent="0.3">
      <c r="A150" s="2" t="s">
        <v>751</v>
      </c>
      <c r="B150" s="6" t="str">
        <f>HYPERLINK("https://eping.wto.org/en/Search?viewData= G/TBT/N/CHN/1831"," G/TBT/N/CHN/1831")</f>
        <v xml:space="preserve"> G/TBT/N/CHN/1831</v>
      </c>
      <c r="C150" s="6" t="s">
        <v>161</v>
      </c>
      <c r="D150" s="8" t="s">
        <v>209</v>
      </c>
      <c r="E150" s="8" t="s">
        <v>210</v>
      </c>
      <c r="F150" s="8" t="s">
        <v>211</v>
      </c>
      <c r="G150" s="6" t="s">
        <v>212</v>
      </c>
      <c r="H150" s="6" t="s">
        <v>187</v>
      </c>
      <c r="I150" s="6" t="s">
        <v>22</v>
      </c>
      <c r="J150" s="6" t="s">
        <v>23</v>
      </c>
      <c r="K150" s="6"/>
      <c r="L150" s="7">
        <v>45436</v>
      </c>
      <c r="M150" s="6" t="s">
        <v>24</v>
      </c>
      <c r="N150" s="8" t="s">
        <v>213</v>
      </c>
      <c r="O150" s="6" t="str">
        <f>HYPERLINK("https://docs.wto.org/imrd/directdoc.asp?DDFDocuments/t/G/TBTN24/CHN1831.DOCX", "https://docs.wto.org/imrd/directdoc.asp?DDFDocuments/t/G/TBTN24/CHN1831.DOCX")</f>
        <v>https://docs.wto.org/imrd/directdoc.asp?DDFDocuments/t/G/TBTN24/CHN1831.DOCX</v>
      </c>
      <c r="P150" s="6" t="str">
        <f>HYPERLINK("https://docs.wto.org/imrd/directdoc.asp?DDFDocuments/u/G/TBTN24/CHN1831.DOCX", "https://docs.wto.org/imrd/directdoc.asp?DDFDocuments/u/G/TBTN24/CHN1831.DOCX")</f>
        <v>https://docs.wto.org/imrd/directdoc.asp?DDFDocuments/u/G/TBTN24/CHN1831.DOCX</v>
      </c>
      <c r="Q150" s="6" t="str">
        <f>HYPERLINK("https://docs.wto.org/imrd/directdoc.asp?DDFDocuments/v/G/TBTN24/CHN1831.DOCX", "https://docs.wto.org/imrd/directdoc.asp?DDFDocuments/v/G/TBTN24/CHN1831.DOCX")</f>
        <v>https://docs.wto.org/imrd/directdoc.asp?DDFDocuments/v/G/TBTN24/CHN1831.DOCX</v>
      </c>
    </row>
    <row r="151" spans="1:17" ht="64.95" customHeight="1" x14ac:dyDescent="0.3">
      <c r="A151" s="2" t="s">
        <v>725</v>
      </c>
      <c r="B151" s="6" t="str">
        <f>HYPERLINK("https://eping.wto.org/en/Search?viewData= G/TBT/N/CHN/1832"," G/TBT/N/CHN/1832")</f>
        <v xml:space="preserve"> G/TBT/N/CHN/1832</v>
      </c>
      <c r="C151" s="6" t="s">
        <v>161</v>
      </c>
      <c r="D151" s="8" t="s">
        <v>183</v>
      </c>
      <c r="E151" s="8" t="s">
        <v>184</v>
      </c>
      <c r="F151" s="8" t="s">
        <v>185</v>
      </c>
      <c r="G151" s="6" t="s">
        <v>186</v>
      </c>
      <c r="H151" s="6" t="s">
        <v>187</v>
      </c>
      <c r="I151" s="6" t="s">
        <v>188</v>
      </c>
      <c r="J151" s="6" t="s">
        <v>23</v>
      </c>
      <c r="K151" s="6"/>
      <c r="L151" s="7">
        <v>45436</v>
      </c>
      <c r="M151" s="6" t="s">
        <v>24</v>
      </c>
      <c r="N151" s="8" t="s">
        <v>189</v>
      </c>
      <c r="O151" s="6" t="str">
        <f>HYPERLINK("https://docs.wto.org/imrd/directdoc.asp?DDFDocuments/t/G/TBTN24/CHN1832.DOCX", "https://docs.wto.org/imrd/directdoc.asp?DDFDocuments/t/G/TBTN24/CHN1832.DOCX")</f>
        <v>https://docs.wto.org/imrd/directdoc.asp?DDFDocuments/t/G/TBTN24/CHN1832.DOCX</v>
      </c>
      <c r="P151" s="6" t="str">
        <f>HYPERLINK("https://docs.wto.org/imrd/directdoc.asp?DDFDocuments/u/G/TBTN24/CHN1832.DOCX", "https://docs.wto.org/imrd/directdoc.asp?DDFDocuments/u/G/TBTN24/CHN1832.DOCX")</f>
        <v>https://docs.wto.org/imrd/directdoc.asp?DDFDocuments/u/G/TBTN24/CHN1832.DOCX</v>
      </c>
      <c r="Q151" s="6" t="str">
        <f>HYPERLINK("https://docs.wto.org/imrd/directdoc.asp?DDFDocuments/v/G/TBTN24/CHN1832.DOCX", "https://docs.wto.org/imrd/directdoc.asp?DDFDocuments/v/G/TBTN24/CHN1832.DOCX")</f>
        <v>https://docs.wto.org/imrd/directdoc.asp?DDFDocuments/v/G/TBTN24/CHN1832.DOCX</v>
      </c>
    </row>
    <row r="152" spans="1:17" ht="64.95" customHeight="1" x14ac:dyDescent="0.3">
      <c r="A152" s="2" t="s">
        <v>776</v>
      </c>
      <c r="B152" s="6" t="str">
        <f>HYPERLINK("https://eping.wto.org/en/Search?viewData= G/TBT/N/EGY/459"," G/TBT/N/EGY/459")</f>
        <v xml:space="preserve"> G/TBT/N/EGY/459</v>
      </c>
      <c r="C152" s="6" t="s">
        <v>453</v>
      </c>
      <c r="D152" s="8" t="s">
        <v>489</v>
      </c>
      <c r="E152" s="8" t="s">
        <v>490</v>
      </c>
      <c r="F152" s="8" t="s">
        <v>491</v>
      </c>
      <c r="G152" s="6" t="s">
        <v>23</v>
      </c>
      <c r="H152" s="6" t="s">
        <v>492</v>
      </c>
      <c r="I152" s="6" t="s">
        <v>180</v>
      </c>
      <c r="J152" s="6" t="s">
        <v>23</v>
      </c>
      <c r="K152" s="6"/>
      <c r="L152" s="7">
        <v>45423</v>
      </c>
      <c r="M152" s="6" t="s">
        <v>24</v>
      </c>
      <c r="N152" s="6"/>
      <c r="O152" s="6" t="str">
        <f>HYPERLINK("https://docs.wto.org/imrd/directdoc.asp?DDFDocuments/t/G/TBTN24/EGY459.DOCX", "https://docs.wto.org/imrd/directdoc.asp?DDFDocuments/t/G/TBTN24/EGY459.DOCX")</f>
        <v>https://docs.wto.org/imrd/directdoc.asp?DDFDocuments/t/G/TBTN24/EGY459.DOCX</v>
      </c>
      <c r="P152" s="6" t="str">
        <f>HYPERLINK("https://docs.wto.org/imrd/directdoc.asp?DDFDocuments/u/G/TBTN24/EGY459.DOCX", "https://docs.wto.org/imrd/directdoc.asp?DDFDocuments/u/G/TBTN24/EGY459.DOCX")</f>
        <v>https://docs.wto.org/imrd/directdoc.asp?DDFDocuments/u/G/TBTN24/EGY459.DOCX</v>
      </c>
      <c r="Q152" s="6" t="str">
        <f>HYPERLINK("https://docs.wto.org/imrd/directdoc.asp?DDFDocuments/v/G/TBTN24/EGY459.DOCX", "https://docs.wto.org/imrd/directdoc.asp?DDFDocuments/v/G/TBTN24/EGY459.DOCX")</f>
        <v>https://docs.wto.org/imrd/directdoc.asp?DDFDocuments/v/G/TBTN24/EGY459.DOCX</v>
      </c>
    </row>
    <row r="153" spans="1:17" ht="64.95" customHeight="1" x14ac:dyDescent="0.3">
      <c r="A153" s="2" t="s">
        <v>796</v>
      </c>
      <c r="B153" s="6" t="str">
        <f>HYPERLINK("https://eping.wto.org/en/Search?viewData= G/TBT/N/SAU/1327"," G/TBT/N/SAU/1327")</f>
        <v xml:space="preserve"> G/TBT/N/SAU/1327</v>
      </c>
      <c r="C153" s="6" t="s">
        <v>243</v>
      </c>
      <c r="D153" s="8" t="s">
        <v>635</v>
      </c>
      <c r="E153" s="8" t="s">
        <v>636</v>
      </c>
      <c r="F153" s="8" t="s">
        <v>637</v>
      </c>
      <c r="G153" s="6" t="s">
        <v>23</v>
      </c>
      <c r="H153" s="6" t="s">
        <v>638</v>
      </c>
      <c r="I153" s="6" t="s">
        <v>548</v>
      </c>
      <c r="J153" s="6" t="s">
        <v>23</v>
      </c>
      <c r="K153" s="6"/>
      <c r="L153" s="7">
        <v>45415</v>
      </c>
      <c r="M153" s="6" t="s">
        <v>24</v>
      </c>
      <c r="N153" s="8" t="s">
        <v>639</v>
      </c>
      <c r="O153" s="6" t="str">
        <f>HYPERLINK("https://docs.wto.org/imrd/directdoc.asp?DDFDocuments/t/G/TBTN24/SAU1327.DOCX", "https://docs.wto.org/imrd/directdoc.asp?DDFDocuments/t/G/TBTN24/SAU1327.DOCX")</f>
        <v>https://docs.wto.org/imrd/directdoc.asp?DDFDocuments/t/G/TBTN24/SAU1327.DOCX</v>
      </c>
      <c r="P153" s="6" t="str">
        <f>HYPERLINK("https://docs.wto.org/imrd/directdoc.asp?DDFDocuments/u/G/TBTN24/SAU1327.DOCX", "https://docs.wto.org/imrd/directdoc.asp?DDFDocuments/u/G/TBTN24/SAU1327.DOCX")</f>
        <v>https://docs.wto.org/imrd/directdoc.asp?DDFDocuments/u/G/TBTN24/SAU1327.DOCX</v>
      </c>
      <c r="Q153" s="6" t="str">
        <f>HYPERLINK("https://docs.wto.org/imrd/directdoc.asp?DDFDocuments/v/G/TBTN24/SAU1327.DOCX", "https://docs.wto.org/imrd/directdoc.asp?DDFDocuments/v/G/TBTN24/SAU1327.DOCX")</f>
        <v>https://docs.wto.org/imrd/directdoc.asp?DDFDocuments/v/G/TBTN24/SAU1327.DOCX</v>
      </c>
    </row>
    <row r="154" spans="1:17" ht="64.95" customHeight="1" x14ac:dyDescent="0.3">
      <c r="A154" s="2" t="s">
        <v>784</v>
      </c>
      <c r="B154" s="6" t="str">
        <f>HYPERLINK("https://eping.wto.org/en/Search?viewData= G/TBT/N/GBR/76"," G/TBT/N/GBR/76")</f>
        <v xml:space="preserve"> G/TBT/N/GBR/76</v>
      </c>
      <c r="C154" s="6" t="s">
        <v>237</v>
      </c>
      <c r="D154" s="8" t="s">
        <v>540</v>
      </c>
      <c r="E154" s="8" t="s">
        <v>541</v>
      </c>
      <c r="F154" s="8" t="s">
        <v>542</v>
      </c>
      <c r="G154" s="6" t="s">
        <v>23</v>
      </c>
      <c r="H154" s="6" t="s">
        <v>23</v>
      </c>
      <c r="I154" s="6" t="s">
        <v>39</v>
      </c>
      <c r="J154" s="6" t="s">
        <v>322</v>
      </c>
      <c r="K154" s="6"/>
      <c r="L154" s="7" t="s">
        <v>23</v>
      </c>
      <c r="M154" s="6" t="s">
        <v>24</v>
      </c>
      <c r="N154" s="6"/>
      <c r="O154" s="6" t="str">
        <f>HYPERLINK("https://docs.wto.org/imrd/directdoc.asp?DDFDocuments/t/G/TBTN24/GBR76.DOCX", "https://docs.wto.org/imrd/directdoc.asp?DDFDocuments/t/G/TBTN24/GBR76.DOCX")</f>
        <v>https://docs.wto.org/imrd/directdoc.asp?DDFDocuments/t/G/TBTN24/GBR76.DOCX</v>
      </c>
      <c r="P154" s="6" t="str">
        <f>HYPERLINK("https://docs.wto.org/imrd/directdoc.asp?DDFDocuments/u/G/TBTN24/GBR76.DOCX", "https://docs.wto.org/imrd/directdoc.asp?DDFDocuments/u/G/TBTN24/GBR76.DOCX")</f>
        <v>https://docs.wto.org/imrd/directdoc.asp?DDFDocuments/u/G/TBTN24/GBR76.DOCX</v>
      </c>
      <c r="Q154" s="6" t="str">
        <f>HYPERLINK("https://docs.wto.org/imrd/directdoc.asp?DDFDocuments/v/G/TBTN24/GBR76.DOCX", "https://docs.wto.org/imrd/directdoc.asp?DDFDocuments/v/G/TBTN24/GBR76.DOCX")</f>
        <v>https://docs.wto.org/imrd/directdoc.asp?DDFDocuments/v/G/TBTN24/GBR76.DOCX</v>
      </c>
    </row>
    <row r="155" spans="1:17" ht="64.95" customHeight="1" x14ac:dyDescent="0.3">
      <c r="A155" s="2" t="s">
        <v>759</v>
      </c>
      <c r="B155" s="6" t="str">
        <f>HYPERLINK("https://eping.wto.org/en/Search?viewData= G/TBT/N/UKR/289"," G/TBT/N/UKR/289")</f>
        <v xml:space="preserve"> G/TBT/N/UKR/289</v>
      </c>
      <c r="C155" s="6" t="s">
        <v>33</v>
      </c>
      <c r="D155" s="8" t="s">
        <v>317</v>
      </c>
      <c r="E155" s="8" t="s">
        <v>318</v>
      </c>
      <c r="F155" s="8" t="s">
        <v>319</v>
      </c>
      <c r="G155" s="6" t="s">
        <v>23</v>
      </c>
      <c r="H155" s="6" t="s">
        <v>320</v>
      </c>
      <c r="I155" s="6" t="s">
        <v>321</v>
      </c>
      <c r="J155" s="6" t="s">
        <v>322</v>
      </c>
      <c r="K155" s="6"/>
      <c r="L155" s="7">
        <v>45432</v>
      </c>
      <c r="M155" s="6" t="s">
        <v>24</v>
      </c>
      <c r="N155" s="8" t="s">
        <v>323</v>
      </c>
      <c r="O155" s="6" t="str">
        <f>HYPERLINK("https://docs.wto.org/imrd/directdoc.asp?DDFDocuments/t/G/TBTN24/UKR289.DOCX", "https://docs.wto.org/imrd/directdoc.asp?DDFDocuments/t/G/TBTN24/UKR289.DOCX")</f>
        <v>https://docs.wto.org/imrd/directdoc.asp?DDFDocuments/t/G/TBTN24/UKR289.DOCX</v>
      </c>
      <c r="P155" s="6" t="str">
        <f>HYPERLINK("https://docs.wto.org/imrd/directdoc.asp?DDFDocuments/u/G/TBTN24/UKR289.DOCX", "https://docs.wto.org/imrd/directdoc.asp?DDFDocuments/u/G/TBTN24/UKR289.DOCX")</f>
        <v>https://docs.wto.org/imrd/directdoc.asp?DDFDocuments/u/G/TBTN24/UKR289.DOCX</v>
      </c>
      <c r="Q155" s="6" t="str">
        <f>HYPERLINK("https://docs.wto.org/imrd/directdoc.asp?DDFDocuments/v/G/TBTN24/UKR289.DOCX", "https://docs.wto.org/imrd/directdoc.asp?DDFDocuments/v/G/TBTN24/UKR289.DOCX")</f>
        <v>https://docs.wto.org/imrd/directdoc.asp?DDFDocuments/v/G/TBTN24/UKR289.DOCX</v>
      </c>
    </row>
    <row r="156" spans="1:17" ht="64.95" customHeight="1" x14ac:dyDescent="0.3">
      <c r="A156" s="2" t="s">
        <v>778</v>
      </c>
      <c r="B156" s="6" t="str">
        <f>HYPERLINK("https://eping.wto.org/en/Search?viewData= G/TBT/N/USA/2103"," G/TBT/N/USA/2103")</f>
        <v xml:space="preserve"> G/TBT/N/USA/2103</v>
      </c>
      <c r="C156" s="6" t="s">
        <v>84</v>
      </c>
      <c r="D156" s="8" t="s">
        <v>497</v>
      </c>
      <c r="E156" s="8" t="s">
        <v>498</v>
      </c>
      <c r="F156" s="8" t="s">
        <v>499</v>
      </c>
      <c r="G156" s="6" t="s">
        <v>23</v>
      </c>
      <c r="H156" s="6" t="s">
        <v>500</v>
      </c>
      <c r="I156" s="6" t="s">
        <v>501</v>
      </c>
      <c r="J156" s="6" t="s">
        <v>502</v>
      </c>
      <c r="K156" s="6"/>
      <c r="L156" s="7">
        <v>45422</v>
      </c>
      <c r="M156" s="6" t="s">
        <v>24</v>
      </c>
      <c r="N156" s="8" t="s">
        <v>503</v>
      </c>
      <c r="O156" s="6" t="str">
        <f>HYPERLINK("https://docs.wto.org/imrd/directdoc.asp?DDFDocuments/t/G/TBTN24/USA2103.DOCX", "https://docs.wto.org/imrd/directdoc.asp?DDFDocuments/t/G/TBTN24/USA2103.DOCX")</f>
        <v>https://docs.wto.org/imrd/directdoc.asp?DDFDocuments/t/G/TBTN24/USA2103.DOCX</v>
      </c>
      <c r="P156" s="6" t="str">
        <f>HYPERLINK("https://docs.wto.org/imrd/directdoc.asp?DDFDocuments/u/G/TBTN24/USA2103.DOCX", "https://docs.wto.org/imrd/directdoc.asp?DDFDocuments/u/G/TBTN24/USA2103.DOCX")</f>
        <v>https://docs.wto.org/imrd/directdoc.asp?DDFDocuments/u/G/TBTN24/USA2103.DOCX</v>
      </c>
      <c r="Q156" s="6" t="str">
        <f>HYPERLINK("https://docs.wto.org/imrd/directdoc.asp?DDFDocuments/v/G/TBTN24/USA2103.DOCX", "https://docs.wto.org/imrd/directdoc.asp?DDFDocuments/v/G/TBTN24/USA2103.DOCX")</f>
        <v>https://docs.wto.org/imrd/directdoc.asp?DDFDocuments/v/G/TBTN24/USA2103.DOCX</v>
      </c>
    </row>
    <row r="157" spans="1:17" ht="64.95" customHeight="1" x14ac:dyDescent="0.3">
      <c r="B157" s="6" t="str">
        <f>HYPERLINK("https://eping.wto.org/en/Search?viewData= G/TBT/N/ARE/605, G/TBT/N/BHR/691, G/TBT/N/KWT/671, G/TBT/N/OMN/520, G/TBT/N/QAT/670, G/TBT/N/SAU/1330, G/TBT/N/YEM/276"," G/TBT/N/ARE/605, G/TBT/N/BHR/691, G/TBT/N/KWT/671, G/TBT/N/OMN/520, G/TBT/N/QAT/670, G/TBT/N/SAU/1330, G/TBT/N/YEM/276")</f>
        <v xml:space="preserve"> G/TBT/N/ARE/605, G/TBT/N/BHR/691, G/TBT/N/KWT/671, G/TBT/N/OMN/520, G/TBT/N/QAT/670, G/TBT/N/SAU/1330, G/TBT/N/YEM/276</v>
      </c>
      <c r="C157" s="6" t="s">
        <v>182</v>
      </c>
      <c r="D157" s="8" t="s">
        <v>176</v>
      </c>
      <c r="E157" s="8" t="s">
        <v>177</v>
      </c>
      <c r="F157" s="8" t="s">
        <v>178</v>
      </c>
      <c r="G157" s="6" t="s">
        <v>23</v>
      </c>
      <c r="H157" s="6" t="s">
        <v>179</v>
      </c>
      <c r="I157" s="6" t="s">
        <v>180</v>
      </c>
      <c r="J157" s="6" t="s">
        <v>61</v>
      </c>
      <c r="K157" s="6"/>
      <c r="L157" s="7">
        <v>45436</v>
      </c>
      <c r="M157" s="6" t="s">
        <v>24</v>
      </c>
      <c r="N157" s="8" t="s">
        <v>181</v>
      </c>
      <c r="O157" s="6" t="str">
        <f>HYPERLINK("https://docs.wto.org/imrd/directdoc.asp?DDFDocuments/t/G/TBTN24/ARE605.DOCX", "https://docs.wto.org/imrd/directdoc.asp?DDFDocuments/t/G/TBTN24/ARE605.DOCX")</f>
        <v>https://docs.wto.org/imrd/directdoc.asp?DDFDocuments/t/G/TBTN24/ARE605.DOCX</v>
      </c>
      <c r="P157" s="6" t="str">
        <f>HYPERLINK("https://docs.wto.org/imrd/directdoc.asp?DDFDocuments/u/G/TBTN24/ARE605.DOCX", "https://docs.wto.org/imrd/directdoc.asp?DDFDocuments/u/G/TBTN24/ARE605.DOCX")</f>
        <v>https://docs.wto.org/imrd/directdoc.asp?DDFDocuments/u/G/TBTN24/ARE605.DOCX</v>
      </c>
      <c r="Q157" s="6" t="str">
        <f>HYPERLINK("https://docs.wto.org/imrd/directdoc.asp?DDFDocuments/v/G/TBTN24/ARE605.DOCX", "https://docs.wto.org/imrd/directdoc.asp?DDFDocuments/v/G/TBTN24/ARE605.DOCX")</f>
        <v>https://docs.wto.org/imrd/directdoc.asp?DDFDocuments/v/G/TBTN24/ARE605.DOCX</v>
      </c>
    </row>
    <row r="158" spans="1:17" ht="64.95" customHeight="1" x14ac:dyDescent="0.3">
      <c r="B158" s="6" t="str">
        <f>HYPERLINK("https://eping.wto.org/en/Search?viewData= G/TBT/N/BOL/26, G/TBT/N/COL/267, G/TBT/N/ECU/523, G/TBT/N/PER/156"," G/TBT/N/BOL/26, G/TBT/N/COL/267, G/TBT/N/ECU/523, G/TBT/N/PER/156")</f>
        <v xml:space="preserve"> G/TBT/N/BOL/26, G/TBT/N/COL/267, G/TBT/N/ECU/523, G/TBT/N/PER/156</v>
      </c>
      <c r="C158" s="6" t="s">
        <v>378</v>
      </c>
      <c r="D158" s="8" t="s">
        <v>379</v>
      </c>
      <c r="E158" s="8" t="s">
        <v>380</v>
      </c>
      <c r="F158" s="8" t="s">
        <v>381</v>
      </c>
      <c r="G158" s="6" t="s">
        <v>70</v>
      </c>
      <c r="H158" s="6" t="s">
        <v>23</v>
      </c>
      <c r="I158" s="6" t="s">
        <v>382</v>
      </c>
      <c r="J158" s="6" t="s">
        <v>23</v>
      </c>
      <c r="K158" s="6"/>
      <c r="L158" s="7">
        <v>45429</v>
      </c>
      <c r="M158" s="6" t="s">
        <v>24</v>
      </c>
      <c r="N158" s="8" t="s">
        <v>383</v>
      </c>
      <c r="O158" s="6" t="str">
        <f>HYPERLINK("https://docs.wto.org/imrd/directdoc.asp?DDFDocuments/t/G/TBTN24/BOL26.DOCX", "https://docs.wto.org/imrd/directdoc.asp?DDFDocuments/t/G/TBTN24/BOL26.DOCX")</f>
        <v>https://docs.wto.org/imrd/directdoc.asp?DDFDocuments/t/G/TBTN24/BOL26.DOCX</v>
      </c>
      <c r="P158" s="6" t="str">
        <f>HYPERLINK("https://docs.wto.org/imrd/directdoc.asp?DDFDocuments/u/G/TBTN24/BOL26.DOCX", "https://docs.wto.org/imrd/directdoc.asp?DDFDocuments/u/G/TBTN24/BOL26.DOCX")</f>
        <v>https://docs.wto.org/imrd/directdoc.asp?DDFDocuments/u/G/TBTN24/BOL26.DOCX</v>
      </c>
      <c r="Q158" s="6" t="str">
        <f>HYPERLINK("https://docs.wto.org/imrd/directdoc.asp?DDFDocuments/v/G/TBTN24/BOL26.DOCX", "https://docs.wto.org/imrd/directdoc.asp?DDFDocuments/v/G/TBTN24/BOL26.DOCX")</f>
        <v>https://docs.wto.org/imrd/directdoc.asp?DDFDocuments/v/G/TBTN24/BOL26.DOCX</v>
      </c>
    </row>
  </sheetData>
  <sortState xmlns:xlrd2="http://schemas.microsoft.com/office/spreadsheetml/2017/richdata2" ref="A2:Q158">
    <sortCondition ref="A2:A15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2024-04-04T08:06:53Z</dcterms:created>
  <dcterms:modified xsi:type="dcterms:W3CDTF">2024-04-05T08:54:00Z</dcterms:modified>
</cp:coreProperties>
</file>