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O:\Kundecentret\Information\Overvågning - vedligeholdelse\Notifikationer\Arkiv 2025\"/>
    </mc:Choice>
  </mc:AlternateContent>
  <xr:revisionPtr revIDLastSave="0" documentId="8_{C61DC4C8-4EB4-4E30-A392-C7C0997CA8F4}" xr6:coauthVersionLast="47" xr6:coauthVersionMax="47" xr10:uidLastSave="{00000000-0000-0000-0000-000000000000}"/>
  <bookViews>
    <workbookView xWindow="-120" yWindow="-120" windowWidth="29040" windowHeight="15720" xr2:uid="{00000000-000D-0000-FFFF-FFFF00000000}"/>
  </bookViews>
  <sheets>
    <sheet name="Notificatio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58" i="1" l="1"/>
  <c r="Q258" i="1"/>
  <c r="P258" i="1"/>
  <c r="D258" i="1"/>
  <c r="R257" i="1"/>
  <c r="Q257" i="1"/>
  <c r="P257" i="1"/>
  <c r="D257" i="1"/>
  <c r="R256" i="1"/>
  <c r="Q256" i="1"/>
  <c r="P256" i="1"/>
  <c r="D256" i="1"/>
  <c r="R255" i="1"/>
  <c r="Q255" i="1"/>
  <c r="P255" i="1"/>
  <c r="D255" i="1"/>
  <c r="R254" i="1"/>
  <c r="Q254" i="1"/>
  <c r="P254" i="1"/>
  <c r="D254" i="1"/>
  <c r="R253" i="1"/>
  <c r="Q253" i="1"/>
  <c r="P253" i="1"/>
  <c r="D253" i="1"/>
  <c r="R252" i="1"/>
  <c r="Q252" i="1"/>
  <c r="P252" i="1"/>
  <c r="D252" i="1"/>
  <c r="R251" i="1"/>
  <c r="Q251" i="1"/>
  <c r="P251" i="1"/>
  <c r="D251" i="1"/>
  <c r="R250" i="1"/>
  <c r="Q250" i="1"/>
  <c r="P250" i="1"/>
  <c r="D250" i="1"/>
  <c r="R249" i="1"/>
  <c r="Q249" i="1"/>
  <c r="P249" i="1"/>
  <c r="D249" i="1"/>
  <c r="R248" i="1"/>
  <c r="Q248" i="1"/>
  <c r="P248" i="1"/>
  <c r="D248" i="1"/>
  <c r="R247" i="1"/>
  <c r="Q247" i="1"/>
  <c r="P247" i="1"/>
  <c r="D247" i="1"/>
  <c r="R246" i="1"/>
  <c r="Q246" i="1"/>
  <c r="P246" i="1"/>
  <c r="D246" i="1"/>
  <c r="R245" i="1"/>
  <c r="Q245" i="1"/>
  <c r="P245" i="1"/>
  <c r="D245" i="1"/>
  <c r="R244" i="1"/>
  <c r="Q244" i="1"/>
  <c r="P244" i="1"/>
  <c r="D244" i="1"/>
  <c r="R243" i="1"/>
  <c r="Q243" i="1"/>
  <c r="P243" i="1"/>
  <c r="D243" i="1"/>
  <c r="R242" i="1"/>
  <c r="Q242" i="1"/>
  <c r="P242" i="1"/>
  <c r="D242" i="1"/>
  <c r="R241" i="1"/>
  <c r="Q241" i="1"/>
  <c r="P241" i="1"/>
  <c r="D241" i="1"/>
  <c r="R240" i="1"/>
  <c r="Q240" i="1"/>
  <c r="P240" i="1"/>
  <c r="D240" i="1"/>
  <c r="R239" i="1"/>
  <c r="Q239" i="1"/>
  <c r="P239" i="1"/>
  <c r="D239" i="1"/>
  <c r="R238" i="1"/>
  <c r="Q238" i="1"/>
  <c r="P238" i="1"/>
  <c r="D238" i="1"/>
  <c r="R237" i="1"/>
  <c r="Q237" i="1"/>
  <c r="P237" i="1"/>
  <c r="D237" i="1"/>
  <c r="R236" i="1"/>
  <c r="Q236" i="1"/>
  <c r="P236" i="1"/>
  <c r="D236" i="1"/>
  <c r="R235" i="1"/>
  <c r="Q235" i="1"/>
  <c r="P235" i="1"/>
  <c r="D235" i="1"/>
  <c r="R234" i="1"/>
  <c r="Q234" i="1"/>
  <c r="P234" i="1"/>
  <c r="D234" i="1"/>
  <c r="R233" i="1"/>
  <c r="Q233" i="1"/>
  <c r="P233" i="1"/>
  <c r="D233" i="1"/>
  <c r="R232" i="1"/>
  <c r="Q232" i="1"/>
  <c r="P232" i="1"/>
  <c r="D232" i="1"/>
  <c r="R231" i="1"/>
  <c r="Q231" i="1"/>
  <c r="P231" i="1"/>
  <c r="D231" i="1"/>
  <c r="R230" i="1"/>
  <c r="Q230" i="1"/>
  <c r="P230" i="1"/>
  <c r="D230" i="1"/>
  <c r="R229" i="1"/>
  <c r="Q229" i="1"/>
  <c r="P229" i="1"/>
  <c r="D229" i="1"/>
  <c r="R228" i="1"/>
  <c r="Q228" i="1"/>
  <c r="P228" i="1"/>
  <c r="D228" i="1"/>
  <c r="R227" i="1"/>
  <c r="Q227" i="1"/>
  <c r="P227" i="1"/>
  <c r="D227" i="1"/>
  <c r="R226" i="1"/>
  <c r="Q226" i="1"/>
  <c r="P226" i="1"/>
  <c r="D226" i="1"/>
  <c r="R225" i="1"/>
  <c r="Q225" i="1"/>
  <c r="P225" i="1"/>
  <c r="D225" i="1"/>
  <c r="R224" i="1"/>
  <c r="Q224" i="1"/>
  <c r="P224" i="1"/>
  <c r="D224" i="1"/>
  <c r="R223" i="1"/>
  <c r="Q223" i="1"/>
  <c r="P223" i="1"/>
  <c r="D223" i="1"/>
  <c r="R222" i="1"/>
  <c r="Q222" i="1"/>
  <c r="P222" i="1"/>
  <c r="D222" i="1"/>
  <c r="R221" i="1"/>
  <c r="Q221" i="1"/>
  <c r="P221" i="1"/>
  <c r="D221" i="1"/>
  <c r="R220" i="1"/>
  <c r="Q220" i="1"/>
  <c r="P220" i="1"/>
  <c r="D220" i="1"/>
  <c r="R219" i="1"/>
  <c r="Q219" i="1"/>
  <c r="P219" i="1"/>
  <c r="D219" i="1"/>
  <c r="R218" i="1"/>
  <c r="Q218" i="1"/>
  <c r="P218" i="1"/>
  <c r="D218" i="1"/>
  <c r="R217" i="1"/>
  <c r="Q217" i="1"/>
  <c r="P217" i="1"/>
  <c r="D217" i="1"/>
  <c r="R216" i="1"/>
  <c r="Q216" i="1"/>
  <c r="P216" i="1"/>
  <c r="D216" i="1"/>
  <c r="R215" i="1"/>
  <c r="Q215" i="1"/>
  <c r="P215" i="1"/>
  <c r="D215" i="1"/>
  <c r="R214" i="1"/>
  <c r="Q214" i="1"/>
  <c r="P214" i="1"/>
  <c r="D214" i="1"/>
  <c r="R213" i="1"/>
  <c r="Q213" i="1"/>
  <c r="P213" i="1"/>
  <c r="D213" i="1"/>
  <c r="R212" i="1"/>
  <c r="Q212" i="1"/>
  <c r="P212" i="1"/>
  <c r="D212" i="1"/>
  <c r="R211" i="1"/>
  <c r="Q211" i="1"/>
  <c r="P211" i="1"/>
  <c r="D211" i="1"/>
  <c r="R210" i="1"/>
  <c r="Q210" i="1"/>
  <c r="P210" i="1"/>
  <c r="D210" i="1"/>
  <c r="R209" i="1"/>
  <c r="Q209" i="1"/>
  <c r="P209" i="1"/>
  <c r="D209" i="1"/>
  <c r="R208" i="1"/>
  <c r="Q208" i="1"/>
  <c r="P208" i="1"/>
  <c r="D208" i="1"/>
  <c r="R207" i="1"/>
  <c r="Q207" i="1"/>
  <c r="P207" i="1"/>
  <c r="D207" i="1"/>
  <c r="R206" i="1"/>
  <c r="Q206" i="1"/>
  <c r="P206" i="1"/>
  <c r="D206" i="1"/>
  <c r="R205" i="1"/>
  <c r="Q205" i="1"/>
  <c r="P205" i="1"/>
  <c r="D205" i="1"/>
  <c r="R204" i="1"/>
  <c r="Q204" i="1"/>
  <c r="P204" i="1"/>
  <c r="D204" i="1"/>
  <c r="R203" i="1"/>
  <c r="Q203" i="1"/>
  <c r="P203" i="1"/>
  <c r="D203" i="1"/>
  <c r="R202" i="1"/>
  <c r="Q202" i="1"/>
  <c r="P202" i="1"/>
  <c r="D202" i="1"/>
  <c r="R201" i="1"/>
  <c r="Q201" i="1"/>
  <c r="P201" i="1"/>
  <c r="D201" i="1"/>
  <c r="R200" i="1"/>
  <c r="Q200" i="1"/>
  <c r="P200" i="1"/>
  <c r="D200" i="1"/>
  <c r="R199" i="1"/>
  <c r="Q199" i="1"/>
  <c r="P199" i="1"/>
  <c r="D199" i="1"/>
  <c r="R198" i="1"/>
  <c r="Q198" i="1"/>
  <c r="P198" i="1"/>
  <c r="D198" i="1"/>
  <c r="R197" i="1"/>
  <c r="Q197" i="1"/>
  <c r="P197" i="1"/>
  <c r="D197" i="1"/>
  <c r="R196" i="1"/>
  <c r="Q196" i="1"/>
  <c r="P196" i="1"/>
  <c r="D196" i="1"/>
  <c r="R195" i="1"/>
  <c r="Q195" i="1"/>
  <c r="P195" i="1"/>
  <c r="D195" i="1"/>
  <c r="R194" i="1"/>
  <c r="Q194" i="1"/>
  <c r="P194" i="1"/>
  <c r="D194" i="1"/>
  <c r="R193" i="1"/>
  <c r="Q193" i="1"/>
  <c r="P193" i="1"/>
  <c r="D193" i="1"/>
  <c r="R192" i="1"/>
  <c r="Q192" i="1"/>
  <c r="P192" i="1"/>
  <c r="D192" i="1"/>
  <c r="R191" i="1"/>
  <c r="Q191" i="1"/>
  <c r="P191" i="1"/>
  <c r="D191" i="1"/>
  <c r="R190" i="1"/>
  <c r="Q190" i="1"/>
  <c r="P190" i="1"/>
  <c r="D190" i="1"/>
  <c r="R189" i="1"/>
  <c r="Q189" i="1"/>
  <c r="P189" i="1"/>
  <c r="D189" i="1"/>
  <c r="R188" i="1"/>
  <c r="Q188" i="1"/>
  <c r="P188" i="1"/>
  <c r="D188" i="1"/>
  <c r="R187" i="1"/>
  <c r="Q187" i="1"/>
  <c r="P187" i="1"/>
  <c r="D187" i="1"/>
  <c r="R186" i="1"/>
  <c r="Q186" i="1"/>
  <c r="P186" i="1"/>
  <c r="D186" i="1"/>
  <c r="R185" i="1"/>
  <c r="Q185" i="1"/>
  <c r="P185" i="1"/>
  <c r="D185" i="1"/>
  <c r="R184" i="1"/>
  <c r="Q184" i="1"/>
  <c r="P184" i="1"/>
  <c r="D184" i="1"/>
  <c r="R183" i="1"/>
  <c r="Q183" i="1"/>
  <c r="P183" i="1"/>
  <c r="D183" i="1"/>
  <c r="R182" i="1"/>
  <c r="Q182" i="1"/>
  <c r="P182" i="1"/>
  <c r="D182" i="1"/>
  <c r="R181" i="1"/>
  <c r="Q181" i="1"/>
  <c r="P181" i="1"/>
  <c r="D181" i="1"/>
  <c r="R180" i="1"/>
  <c r="Q180" i="1"/>
  <c r="P180" i="1"/>
  <c r="D180" i="1"/>
  <c r="R179" i="1"/>
  <c r="Q179" i="1"/>
  <c r="P179" i="1"/>
  <c r="D179" i="1"/>
  <c r="R178" i="1"/>
  <c r="Q178" i="1"/>
  <c r="P178" i="1"/>
  <c r="D178" i="1"/>
  <c r="R177" i="1"/>
  <c r="Q177" i="1"/>
  <c r="P177" i="1"/>
  <c r="D177" i="1"/>
  <c r="R176" i="1"/>
  <c r="Q176" i="1"/>
  <c r="P176" i="1"/>
  <c r="D176" i="1"/>
  <c r="R175" i="1"/>
  <c r="Q175" i="1"/>
  <c r="P175" i="1"/>
  <c r="D175" i="1"/>
  <c r="R174" i="1"/>
  <c r="Q174" i="1"/>
  <c r="P174" i="1"/>
  <c r="D174" i="1"/>
  <c r="R173" i="1"/>
  <c r="Q173" i="1"/>
  <c r="P173" i="1"/>
  <c r="D173" i="1"/>
  <c r="R172" i="1"/>
  <c r="Q172" i="1"/>
  <c r="P172" i="1"/>
  <c r="D172" i="1"/>
  <c r="R171" i="1"/>
  <c r="Q171" i="1"/>
  <c r="P171" i="1"/>
  <c r="D171" i="1"/>
  <c r="R170" i="1"/>
  <c r="Q170" i="1"/>
  <c r="P170" i="1"/>
  <c r="D170" i="1"/>
  <c r="R169" i="1"/>
  <c r="Q169" i="1"/>
  <c r="P169" i="1"/>
  <c r="D169" i="1"/>
  <c r="R168" i="1"/>
  <c r="Q168" i="1"/>
  <c r="P168" i="1"/>
  <c r="D168" i="1"/>
  <c r="R167" i="1"/>
  <c r="Q167" i="1"/>
  <c r="P167" i="1"/>
  <c r="D167" i="1"/>
  <c r="R166" i="1"/>
  <c r="Q166" i="1"/>
  <c r="P166" i="1"/>
  <c r="D166" i="1"/>
  <c r="R165" i="1"/>
  <c r="Q165" i="1"/>
  <c r="P165" i="1"/>
  <c r="D165" i="1"/>
  <c r="R164" i="1"/>
  <c r="Q164" i="1"/>
  <c r="P164" i="1"/>
  <c r="D164" i="1"/>
  <c r="R163" i="1"/>
  <c r="Q163" i="1"/>
  <c r="P163" i="1"/>
  <c r="D163" i="1"/>
  <c r="R162" i="1"/>
  <c r="Q162" i="1"/>
  <c r="P162" i="1"/>
  <c r="D162" i="1"/>
  <c r="R161" i="1"/>
  <c r="Q161" i="1"/>
  <c r="P161" i="1"/>
  <c r="D161" i="1"/>
  <c r="R160" i="1"/>
  <c r="Q160" i="1"/>
  <c r="P160" i="1"/>
  <c r="D160" i="1"/>
  <c r="R159" i="1"/>
  <c r="Q159" i="1"/>
  <c r="P159" i="1"/>
  <c r="D159" i="1"/>
  <c r="R158" i="1"/>
  <c r="Q158" i="1"/>
  <c r="P158" i="1"/>
  <c r="D158" i="1"/>
  <c r="R157" i="1"/>
  <c r="Q157" i="1"/>
  <c r="P157" i="1"/>
  <c r="D157" i="1"/>
  <c r="R156" i="1"/>
  <c r="Q156" i="1"/>
  <c r="P156" i="1"/>
  <c r="D156" i="1"/>
  <c r="R155" i="1"/>
  <c r="Q155" i="1"/>
  <c r="P155" i="1"/>
  <c r="D155" i="1"/>
  <c r="R154" i="1"/>
  <c r="Q154" i="1"/>
  <c r="P154" i="1"/>
  <c r="D154" i="1"/>
  <c r="R153" i="1"/>
  <c r="Q153" i="1"/>
  <c r="P153" i="1"/>
  <c r="D153" i="1"/>
  <c r="R152" i="1"/>
  <c r="Q152" i="1"/>
  <c r="P152" i="1"/>
  <c r="D152" i="1"/>
  <c r="R151" i="1"/>
  <c r="Q151" i="1"/>
  <c r="P151" i="1"/>
  <c r="D151" i="1"/>
  <c r="R150" i="1"/>
  <c r="Q150" i="1"/>
  <c r="P150" i="1"/>
  <c r="D150" i="1"/>
  <c r="R149" i="1"/>
  <c r="Q149" i="1"/>
  <c r="P149" i="1"/>
  <c r="D149" i="1"/>
  <c r="R148" i="1"/>
  <c r="Q148" i="1"/>
  <c r="P148" i="1"/>
  <c r="D148" i="1"/>
  <c r="R147" i="1"/>
  <c r="Q147" i="1"/>
  <c r="P147" i="1"/>
  <c r="D147" i="1"/>
  <c r="R146" i="1"/>
  <c r="Q146" i="1"/>
  <c r="P146" i="1"/>
  <c r="D146" i="1"/>
  <c r="R145" i="1"/>
  <c r="Q145" i="1"/>
  <c r="P145" i="1"/>
  <c r="D145" i="1"/>
  <c r="R144" i="1"/>
  <c r="Q144" i="1"/>
  <c r="P144" i="1"/>
  <c r="D144" i="1"/>
  <c r="R143" i="1"/>
  <c r="Q143" i="1"/>
  <c r="P143" i="1"/>
  <c r="D143" i="1"/>
  <c r="R142" i="1"/>
  <c r="Q142" i="1"/>
  <c r="P142" i="1"/>
  <c r="D142" i="1"/>
  <c r="R141" i="1"/>
  <c r="Q141" i="1"/>
  <c r="P141" i="1"/>
  <c r="D141" i="1"/>
  <c r="R140" i="1"/>
  <c r="Q140" i="1"/>
  <c r="P140" i="1"/>
  <c r="D140" i="1"/>
  <c r="R139" i="1"/>
  <c r="Q139" i="1"/>
  <c r="P139" i="1"/>
  <c r="D139" i="1"/>
  <c r="R138" i="1"/>
  <c r="Q138" i="1"/>
  <c r="P138" i="1"/>
  <c r="D138" i="1"/>
  <c r="R137" i="1"/>
  <c r="Q137" i="1"/>
  <c r="P137" i="1"/>
  <c r="D137" i="1"/>
  <c r="R136" i="1"/>
  <c r="Q136" i="1"/>
  <c r="P136" i="1"/>
  <c r="D136" i="1"/>
  <c r="R135" i="1"/>
  <c r="Q135" i="1"/>
  <c r="P135" i="1"/>
  <c r="D135" i="1"/>
  <c r="R134" i="1"/>
  <c r="Q134" i="1"/>
  <c r="P134" i="1"/>
  <c r="D134" i="1"/>
  <c r="R133" i="1"/>
  <c r="Q133" i="1"/>
  <c r="P133" i="1"/>
  <c r="D133" i="1"/>
  <c r="R132" i="1"/>
  <c r="Q132" i="1"/>
  <c r="P132" i="1"/>
  <c r="D132" i="1"/>
  <c r="R131" i="1"/>
  <c r="Q131" i="1"/>
  <c r="P131" i="1"/>
  <c r="D131" i="1"/>
  <c r="R130" i="1"/>
  <c r="Q130" i="1"/>
  <c r="P130" i="1"/>
  <c r="D130" i="1"/>
  <c r="R129" i="1"/>
  <c r="Q129" i="1"/>
  <c r="P129" i="1"/>
  <c r="D129" i="1"/>
  <c r="R128" i="1"/>
  <c r="Q128" i="1"/>
  <c r="P128" i="1"/>
  <c r="D128" i="1"/>
  <c r="R127" i="1"/>
  <c r="Q127" i="1"/>
  <c r="P127" i="1"/>
  <c r="D127" i="1"/>
  <c r="R126" i="1"/>
  <c r="Q126" i="1"/>
  <c r="P126" i="1"/>
  <c r="D126" i="1"/>
  <c r="R125" i="1"/>
  <c r="Q125" i="1"/>
  <c r="P125" i="1"/>
  <c r="D125" i="1"/>
  <c r="R124" i="1"/>
  <c r="Q124" i="1"/>
  <c r="P124" i="1"/>
  <c r="D124" i="1"/>
  <c r="R123" i="1"/>
  <c r="Q123" i="1"/>
  <c r="P123" i="1"/>
  <c r="D123" i="1"/>
  <c r="R122" i="1"/>
  <c r="Q122" i="1"/>
  <c r="P122" i="1"/>
  <c r="D122" i="1"/>
  <c r="R121" i="1"/>
  <c r="Q121" i="1"/>
  <c r="P121" i="1"/>
  <c r="D121" i="1"/>
  <c r="R120" i="1"/>
  <c r="Q120" i="1"/>
  <c r="P120" i="1"/>
  <c r="D120" i="1"/>
  <c r="R119" i="1"/>
  <c r="Q119" i="1"/>
  <c r="P119" i="1"/>
  <c r="D119" i="1"/>
  <c r="R118" i="1"/>
  <c r="Q118" i="1"/>
  <c r="P118" i="1"/>
  <c r="D118" i="1"/>
  <c r="R117" i="1"/>
  <c r="Q117" i="1"/>
  <c r="P117" i="1"/>
  <c r="D117" i="1"/>
  <c r="R116" i="1"/>
  <c r="Q116" i="1"/>
  <c r="P116" i="1"/>
  <c r="D116" i="1"/>
  <c r="R115" i="1"/>
  <c r="Q115" i="1"/>
  <c r="P115" i="1"/>
  <c r="D115" i="1"/>
  <c r="R114" i="1"/>
  <c r="Q114" i="1"/>
  <c r="P114" i="1"/>
  <c r="D114" i="1"/>
  <c r="R113" i="1"/>
  <c r="Q113" i="1"/>
  <c r="P113" i="1"/>
  <c r="D113" i="1"/>
  <c r="R112" i="1"/>
  <c r="Q112" i="1"/>
  <c r="P112" i="1"/>
  <c r="D112" i="1"/>
  <c r="R111" i="1"/>
  <c r="Q111" i="1"/>
  <c r="P111" i="1"/>
  <c r="D111" i="1"/>
  <c r="R110" i="1"/>
  <c r="Q110" i="1"/>
  <c r="P110" i="1"/>
  <c r="D110" i="1"/>
  <c r="R109" i="1"/>
  <c r="Q109" i="1"/>
  <c r="P109" i="1"/>
  <c r="D109" i="1"/>
  <c r="R108" i="1"/>
  <c r="Q108" i="1"/>
  <c r="P108" i="1"/>
  <c r="D108" i="1"/>
  <c r="R107" i="1"/>
  <c r="Q107" i="1"/>
  <c r="P107" i="1"/>
  <c r="D107" i="1"/>
  <c r="R106" i="1"/>
  <c r="Q106" i="1"/>
  <c r="P106" i="1"/>
  <c r="D106" i="1"/>
  <c r="R105" i="1"/>
  <c r="Q105" i="1"/>
  <c r="P105" i="1"/>
  <c r="D105" i="1"/>
  <c r="R104" i="1"/>
  <c r="Q104" i="1"/>
  <c r="P104" i="1"/>
  <c r="D104" i="1"/>
  <c r="R103" i="1"/>
  <c r="Q103" i="1"/>
  <c r="P103" i="1"/>
  <c r="D103" i="1"/>
  <c r="R102" i="1"/>
  <c r="Q102" i="1"/>
  <c r="P102" i="1"/>
  <c r="D102" i="1"/>
  <c r="R101" i="1"/>
  <c r="Q101" i="1"/>
  <c r="P101" i="1"/>
  <c r="D101" i="1"/>
  <c r="R100" i="1"/>
  <c r="Q100" i="1"/>
  <c r="P100" i="1"/>
  <c r="D100" i="1"/>
  <c r="R99" i="1"/>
  <c r="Q99" i="1"/>
  <c r="P99" i="1"/>
  <c r="D99" i="1"/>
  <c r="R98" i="1"/>
  <c r="Q98" i="1"/>
  <c r="P98" i="1"/>
  <c r="D98" i="1"/>
  <c r="R97" i="1"/>
  <c r="Q97" i="1"/>
  <c r="P97" i="1"/>
  <c r="D97" i="1"/>
  <c r="R96" i="1"/>
  <c r="Q96" i="1"/>
  <c r="P96" i="1"/>
  <c r="D96" i="1"/>
  <c r="R95" i="1"/>
  <c r="Q95" i="1"/>
  <c r="P95" i="1"/>
  <c r="D95" i="1"/>
  <c r="R94" i="1"/>
  <c r="Q94" i="1"/>
  <c r="P94" i="1"/>
  <c r="D94" i="1"/>
  <c r="R93" i="1"/>
  <c r="Q93" i="1"/>
  <c r="P93" i="1"/>
  <c r="D93" i="1"/>
  <c r="R92" i="1"/>
  <c r="Q92" i="1"/>
  <c r="P92" i="1"/>
  <c r="D92" i="1"/>
  <c r="R91" i="1"/>
  <c r="Q91" i="1"/>
  <c r="P91" i="1"/>
  <c r="D91" i="1"/>
  <c r="R90" i="1"/>
  <c r="Q90" i="1"/>
  <c r="P90" i="1"/>
  <c r="D90" i="1"/>
  <c r="R89" i="1"/>
  <c r="Q89" i="1"/>
  <c r="P89" i="1"/>
  <c r="D89" i="1"/>
  <c r="R88" i="1"/>
  <c r="Q88" i="1"/>
  <c r="P88" i="1"/>
  <c r="D88" i="1"/>
  <c r="R87" i="1"/>
  <c r="Q87" i="1"/>
  <c r="P87" i="1"/>
  <c r="D87" i="1"/>
  <c r="R86" i="1"/>
  <c r="Q86" i="1"/>
  <c r="P86" i="1"/>
  <c r="D86" i="1"/>
  <c r="R85" i="1"/>
  <c r="Q85" i="1"/>
  <c r="P85" i="1"/>
  <c r="D85" i="1"/>
  <c r="R84" i="1"/>
  <c r="Q84" i="1"/>
  <c r="P84" i="1"/>
  <c r="D84" i="1"/>
  <c r="R83" i="1"/>
  <c r="Q83" i="1"/>
  <c r="P83" i="1"/>
  <c r="D83" i="1"/>
  <c r="R82" i="1"/>
  <c r="Q82" i="1"/>
  <c r="P82" i="1"/>
  <c r="D82" i="1"/>
  <c r="R81" i="1"/>
  <c r="Q81" i="1"/>
  <c r="P81" i="1"/>
  <c r="D81" i="1"/>
  <c r="R80" i="1"/>
  <c r="Q80" i="1"/>
  <c r="P80" i="1"/>
  <c r="D80" i="1"/>
  <c r="R79" i="1"/>
  <c r="Q79" i="1"/>
  <c r="P79" i="1"/>
  <c r="D79" i="1"/>
  <c r="R78" i="1"/>
  <c r="Q78" i="1"/>
  <c r="P78" i="1"/>
  <c r="D78" i="1"/>
  <c r="R77" i="1"/>
  <c r="Q77" i="1"/>
  <c r="P77" i="1"/>
  <c r="D77" i="1"/>
  <c r="R76" i="1"/>
  <c r="Q76" i="1"/>
  <c r="P76" i="1"/>
  <c r="D76" i="1"/>
  <c r="R75" i="1"/>
  <c r="Q75" i="1"/>
  <c r="P75" i="1"/>
  <c r="D75" i="1"/>
  <c r="R74" i="1"/>
  <c r="Q74" i="1"/>
  <c r="P74" i="1"/>
  <c r="D74" i="1"/>
  <c r="R73" i="1"/>
  <c r="Q73" i="1"/>
  <c r="P73" i="1"/>
  <c r="D73" i="1"/>
  <c r="R72" i="1"/>
  <c r="Q72" i="1"/>
  <c r="P72" i="1"/>
  <c r="D72" i="1"/>
  <c r="R71" i="1"/>
  <c r="Q71" i="1"/>
  <c r="P71" i="1"/>
  <c r="D71" i="1"/>
  <c r="R70" i="1"/>
  <c r="Q70" i="1"/>
  <c r="P70" i="1"/>
  <c r="D70" i="1"/>
  <c r="R69" i="1"/>
  <c r="Q69" i="1"/>
  <c r="P69" i="1"/>
  <c r="D69" i="1"/>
  <c r="R68" i="1"/>
  <c r="Q68" i="1"/>
  <c r="P68" i="1"/>
  <c r="D68" i="1"/>
  <c r="R67" i="1"/>
  <c r="Q67" i="1"/>
  <c r="P67" i="1"/>
  <c r="D67" i="1"/>
  <c r="R66" i="1"/>
  <c r="Q66" i="1"/>
  <c r="P66" i="1"/>
  <c r="D66" i="1"/>
  <c r="R65" i="1"/>
  <c r="Q65" i="1"/>
  <c r="P65" i="1"/>
  <c r="D65" i="1"/>
  <c r="R64" i="1"/>
  <c r="Q64" i="1"/>
  <c r="P64" i="1"/>
  <c r="D64" i="1"/>
  <c r="R63" i="1"/>
  <c r="Q63" i="1"/>
  <c r="P63" i="1"/>
  <c r="D63" i="1"/>
  <c r="R62" i="1"/>
  <c r="Q62" i="1"/>
  <c r="P62" i="1"/>
  <c r="D62" i="1"/>
  <c r="R61" i="1"/>
  <c r="Q61" i="1"/>
  <c r="P61" i="1"/>
  <c r="D61" i="1"/>
  <c r="R60" i="1"/>
  <c r="Q60" i="1"/>
  <c r="P60" i="1"/>
  <c r="D60" i="1"/>
  <c r="R59" i="1"/>
  <c r="Q59" i="1"/>
  <c r="P59" i="1"/>
  <c r="D59" i="1"/>
  <c r="R58" i="1"/>
  <c r="Q58" i="1"/>
  <c r="P58" i="1"/>
  <c r="D58" i="1"/>
  <c r="R57" i="1"/>
  <c r="Q57" i="1"/>
  <c r="P57" i="1"/>
  <c r="D57" i="1"/>
  <c r="R56" i="1"/>
  <c r="Q56" i="1"/>
  <c r="P56" i="1"/>
  <c r="D56" i="1"/>
  <c r="R55" i="1"/>
  <c r="Q55" i="1"/>
  <c r="P55" i="1"/>
  <c r="D55" i="1"/>
  <c r="R54" i="1"/>
  <c r="Q54" i="1"/>
  <c r="P54" i="1"/>
  <c r="D54" i="1"/>
  <c r="R53" i="1"/>
  <c r="Q53" i="1"/>
  <c r="P53" i="1"/>
  <c r="D53" i="1"/>
  <c r="R52" i="1"/>
  <c r="Q52" i="1"/>
  <c r="P52" i="1"/>
  <c r="D52" i="1"/>
  <c r="R51" i="1"/>
  <c r="Q51" i="1"/>
  <c r="P51" i="1"/>
  <c r="D51" i="1"/>
  <c r="R50" i="1"/>
  <c r="Q50" i="1"/>
  <c r="P50" i="1"/>
  <c r="D50" i="1"/>
  <c r="R49" i="1"/>
  <c r="Q49" i="1"/>
  <c r="P49" i="1"/>
  <c r="D49" i="1"/>
  <c r="R48" i="1"/>
  <c r="Q48" i="1"/>
  <c r="P48" i="1"/>
  <c r="D48" i="1"/>
  <c r="R47" i="1"/>
  <c r="Q47" i="1"/>
  <c r="P47" i="1"/>
  <c r="D47" i="1"/>
  <c r="R46" i="1"/>
  <c r="Q46" i="1"/>
  <c r="P46" i="1"/>
  <c r="D46" i="1"/>
  <c r="R45" i="1"/>
  <c r="Q45" i="1"/>
  <c r="P45" i="1"/>
  <c r="D45" i="1"/>
  <c r="R44" i="1"/>
  <c r="Q44" i="1"/>
  <c r="P44" i="1"/>
  <c r="D44" i="1"/>
  <c r="R43" i="1"/>
  <c r="Q43" i="1"/>
  <c r="P43" i="1"/>
  <c r="D43" i="1"/>
  <c r="R42" i="1"/>
  <c r="Q42" i="1"/>
  <c r="P42" i="1"/>
  <c r="D42" i="1"/>
  <c r="R41" i="1"/>
  <c r="Q41" i="1"/>
  <c r="P41" i="1"/>
  <c r="D41" i="1"/>
  <c r="R40" i="1"/>
  <c r="Q40" i="1"/>
  <c r="P40" i="1"/>
  <c r="D40" i="1"/>
  <c r="R39" i="1"/>
  <c r="Q39" i="1"/>
  <c r="P39" i="1"/>
  <c r="D39" i="1"/>
  <c r="R38" i="1"/>
  <c r="Q38" i="1"/>
  <c r="P38" i="1"/>
  <c r="D38" i="1"/>
  <c r="R37" i="1"/>
  <c r="Q37" i="1"/>
  <c r="P37" i="1"/>
  <c r="D37" i="1"/>
  <c r="R36" i="1"/>
  <c r="Q36" i="1"/>
  <c r="P36" i="1"/>
  <c r="D36" i="1"/>
  <c r="R35" i="1"/>
  <c r="Q35" i="1"/>
  <c r="P35" i="1"/>
  <c r="D35" i="1"/>
  <c r="R34" i="1"/>
  <c r="Q34" i="1"/>
  <c r="P34" i="1"/>
  <c r="D34" i="1"/>
  <c r="R33" i="1"/>
  <c r="Q33" i="1"/>
  <c r="P33" i="1"/>
  <c r="D33" i="1"/>
  <c r="R32" i="1"/>
  <c r="Q32" i="1"/>
  <c r="P32" i="1"/>
  <c r="D32" i="1"/>
  <c r="R31" i="1"/>
  <c r="Q31" i="1"/>
  <c r="P31" i="1"/>
  <c r="D31" i="1"/>
  <c r="R30" i="1"/>
  <c r="Q30" i="1"/>
  <c r="P30" i="1"/>
  <c r="D30" i="1"/>
  <c r="R29" i="1"/>
  <c r="Q29" i="1"/>
  <c r="P29" i="1"/>
  <c r="D29" i="1"/>
  <c r="R28" i="1"/>
  <c r="Q28" i="1"/>
  <c r="P28" i="1"/>
  <c r="D28" i="1"/>
  <c r="R27" i="1"/>
  <c r="Q27" i="1"/>
  <c r="P27" i="1"/>
  <c r="D27" i="1"/>
  <c r="R26" i="1"/>
  <c r="Q26" i="1"/>
  <c r="P26" i="1"/>
  <c r="D26" i="1"/>
  <c r="R25" i="1"/>
  <c r="Q25" i="1"/>
  <c r="P25" i="1"/>
  <c r="D25" i="1"/>
  <c r="R24" i="1"/>
  <c r="Q24" i="1"/>
  <c r="P24" i="1"/>
  <c r="D24" i="1"/>
  <c r="R23" i="1"/>
  <c r="Q23" i="1"/>
  <c r="P23" i="1"/>
  <c r="D23" i="1"/>
  <c r="R22" i="1"/>
  <c r="Q22" i="1"/>
  <c r="P22" i="1"/>
  <c r="D22" i="1"/>
  <c r="R21" i="1"/>
  <c r="Q21" i="1"/>
  <c r="P21" i="1"/>
  <c r="D21" i="1"/>
  <c r="R20" i="1"/>
  <c r="Q20" i="1"/>
  <c r="P20" i="1"/>
  <c r="D20" i="1"/>
  <c r="R19" i="1"/>
  <c r="Q19" i="1"/>
  <c r="P19" i="1"/>
  <c r="D19" i="1"/>
  <c r="R18" i="1"/>
  <c r="Q18" i="1"/>
  <c r="P18" i="1"/>
  <c r="D18" i="1"/>
  <c r="R17" i="1"/>
  <c r="Q17" i="1"/>
  <c r="P17" i="1"/>
  <c r="D17" i="1"/>
  <c r="R16" i="1"/>
  <c r="Q16" i="1"/>
  <c r="P16" i="1"/>
  <c r="D16" i="1"/>
  <c r="R15" i="1"/>
  <c r="Q15" i="1"/>
  <c r="P15" i="1"/>
  <c r="D15" i="1"/>
  <c r="R14" i="1"/>
  <c r="Q14" i="1"/>
  <c r="P14" i="1"/>
  <c r="D14" i="1"/>
  <c r="R13" i="1"/>
  <c r="Q13" i="1"/>
  <c r="P13" i="1"/>
  <c r="D13" i="1"/>
  <c r="R12" i="1"/>
  <c r="Q12" i="1"/>
  <c r="P12" i="1"/>
  <c r="D12" i="1"/>
  <c r="R11" i="1"/>
  <c r="Q11" i="1"/>
  <c r="P11" i="1"/>
  <c r="D11" i="1"/>
  <c r="Q10" i="1"/>
  <c r="P10" i="1"/>
  <c r="D10" i="1"/>
  <c r="R9" i="1"/>
  <c r="Q9" i="1"/>
  <c r="P9" i="1"/>
  <c r="D9" i="1"/>
  <c r="Q8" i="1"/>
  <c r="P8" i="1"/>
  <c r="D8" i="1"/>
  <c r="Q7" i="1"/>
  <c r="P7" i="1"/>
  <c r="D7" i="1"/>
  <c r="R6" i="1"/>
  <c r="Q6" i="1"/>
  <c r="P6" i="1"/>
  <c r="D6" i="1"/>
  <c r="Q5" i="1"/>
  <c r="P5" i="1"/>
  <c r="D5" i="1"/>
  <c r="R4" i="1"/>
  <c r="Q4" i="1"/>
  <c r="P4" i="1"/>
  <c r="D4" i="1"/>
  <c r="Q3" i="1"/>
  <c r="P3" i="1"/>
  <c r="D3" i="1"/>
  <c r="Q2" i="1"/>
  <c r="P2" i="1"/>
  <c r="D2" i="1"/>
</calcChain>
</file>

<file path=xl/sharedStrings.xml><?xml version="1.0" encoding="utf-8"?>
<sst xmlns="http://schemas.openxmlformats.org/spreadsheetml/2006/main" count="6186" uniqueCount="974">
  <si>
    <t>Notifying Member</t>
  </si>
  <si>
    <t>Distribution date</t>
  </si>
  <si>
    <t>Document symbol</t>
  </si>
  <si>
    <t>Title</t>
  </si>
  <si>
    <t>Description</t>
  </si>
  <si>
    <t>Products covered</t>
  </si>
  <si>
    <t>HS code(s)</t>
  </si>
  <si>
    <t>ICS code(s)</t>
  </si>
  <si>
    <t>Objectives</t>
  </si>
  <si>
    <t>Keywords</t>
  </si>
  <si>
    <t>Specific regions or countries likely to be affected</t>
  </si>
  <si>
    <t>Final date for comments</t>
  </si>
  <si>
    <t>Notification type</t>
  </si>
  <si>
    <t>Notified document</t>
  </si>
  <si>
    <t>Link to notification(EN)</t>
  </si>
  <si>
    <t>Link to notification(FR)</t>
  </si>
  <si>
    <t>Link to notification(ES)</t>
  </si>
  <si>
    <t>Technical Regulation (Article 2.9.2)</t>
  </si>
  <si>
    <t>Technical Regulation - urgent (Article 2.10.1)</t>
  </si>
  <si>
    <t>Conformity Assessment Procedure (Article 5.6.2)</t>
  </si>
  <si>
    <t>Conformity Assessment Procedure - urgent  (Article 5.7.1)</t>
  </si>
  <si>
    <t>Technical Regulation - local government (Article 3.2)</t>
  </si>
  <si>
    <t>Conformity Assessment Procedure - local government (Article 7.2)</t>
  </si>
  <si>
    <t>Other</t>
  </si>
  <si>
    <t>Relevant documents</t>
  </si>
  <si>
    <t>Codex Alimentarius Commision</t>
  </si>
  <si>
    <t>World Organization for Animal Health (OIE)</t>
  </si>
  <si>
    <t>International Plant Protection Convention</t>
  </si>
  <si>
    <t>None</t>
  </si>
  <si>
    <t>Does this proposed regulation conform to the relevant international standard?</t>
  </si>
  <si>
    <t>If no, describe, whenever possible how and why it deviates from the international standard</t>
  </si>
  <si>
    <t>Japan</t>
  </si>
  <si>
    <t>Partial Amendment of the Ordinance for Enforcement of the Radio Act, etc. </t>
  </si>
  <si>
    <t>Addition of various requirements based on the contents of the latest version of CISPR 11, reduction of the gap between CISPR 11 and existing regulation with domestic deviation, changes in the classification of Equipment Utilizing High Frequency Current(prescribed in Article 100 of the Radio Act), expansion of the scope of type designation, etc.</t>
  </si>
  <si>
    <t>85.14(industrial heating equipment), 8516.50(microwave oven), 11.040.30(radio knife), 11.040.99(MRI), 25.180(induction heating furnace), 25.200(industrial heating equipment), 25.200(ultrasonic bath), etc.</t>
  </si>
  <si>
    <t>8514 - Industrial or laboratory electric furnaces and ovens, incl. those functioning by induction or dielectric loss; other industrial or laboratory equipment for the heat treatment of materials by induction or dielectric loss; parts thereof; 851650 - Microwave ovens</t>
  </si>
  <si>
    <t>11.040.30 - Surgical instruments and materials; 11.040.99 - Other medical equipment; 25.180 - Industrial furnaces; 25.200 - Heat treatment</t>
  </si>
  <si>
    <t>Other (TBT)</t>
  </si>
  <si>
    <t/>
  </si>
  <si>
    <t>Regular notification</t>
  </si>
  <si>
    <r>
      <rPr>
        <sz val="11"/>
        <rFont val="Calibri"/>
      </rPr>
      <t>https://members.wto.org/crnattachments/2025/TBT/JPN/25_08153_00_e.pdf</t>
    </r>
  </si>
  <si>
    <t>Yes</t>
  </si>
  <si>
    <t>No</t>
  </si>
  <si>
    <t>The basic law is the Radio Act (Act No. 131 of May 2, 1950). https://www.japaneselawtranslation.go.jp/en/laws/view/3205The amendment will be published in “KAMPO”(Official Government Gazette) when adopted.(available in Japanese)</t>
  </si>
  <si>
    <t>Chinese Taipei</t>
  </si>
  <si>
    <t>Proposal for Amendments to the Legal Inspection Requirements for Children’s High Chairs</t>
  </si>
  <si>
    <t>The Bureau of Standards, Metrology and Inspection (BSMI) intends to revise the inspection standards for children’s high chairs by adopting the updated version of CNS 15017 (2018) and Section 4.5.1 of CNS 15503 (2019), in order to enhance child safety. The conformity assessment procedure will be either Type-Approved Batch Inspection or Registration of Product Certification (Module II + Module III).</t>
  </si>
  <si>
    <t>Children’s high chairs.(HS code(s): 9401)</t>
  </si>
  <si>
    <t>9401 - Seats, whether or not convertible into beds, and parts thereof, n.e.s. (excl. medical, surgical, dental or veterinary of heading 9402)</t>
  </si>
  <si>
    <t>97.190 - Equipment for children</t>
  </si>
  <si>
    <t>Protection of human health or safety (TBT)</t>
  </si>
  <si>
    <r>
      <rPr>
        <sz val="11"/>
        <rFont val="Calibri"/>
      </rPr>
      <t>https://members.wto.org/crnattachments/2025/TBT/TPKM/25_08198_00_e.pdf
https://members.wto.org/crnattachments/2025/TBT/TPKM/25_08198_00_x.pdf</t>
    </r>
  </si>
  <si>
    <t>Government Gazette, Vol. 031, No. 221, dated 24 November 2025.https://gazette.nat.gov.tw/egFront/e_detail.do?metaid=161722The Commodity Inspection Act</t>
  </si>
  <si>
    <t>Uruguay</t>
  </si>
  <si>
    <t>Proyecto de Resolución de prohibición de Solventes en base a tipos de hidrocarburos/cortes de petróleo y otras sustancias para la formulación de Productos Fitosanitarios</t>
  </si>
  <si>
    <t>El proyecto de resolución prohíbe la inclusión en la elaboración de productos fitosanitarios de uso agrícola del tipo de formulación "concentrado emulsionable" (EC) las sustancias especificadas en el documento, que son consideradas como potencialmente cancerígenas.</t>
  </si>
  <si>
    <t>Sustancias utilizadas en la formulación de productos fitosanitarios detalladas a continuación:No CAS                   SUSTANCIA101316-66-9         Hidrocarburos, C6-8, hidrogenados por sorción-desaromatizados, refinación de tolueno.64742-46-7           Destilados (petróleo), medios tratados con hidrógeno64742-89-8           Nafta solvente (petróleo), alifático ligero64742-95-6           Nafta disolvente (petróleo), fracción aromática ligera68425-29-6           Destilados (petróleo), derivados de pirolizados de nafta-refinados, mezcla de gasolina68514-15-8           Gasolina, recuperación de vapor68527-27-5           Nafta (petróleo), alquilato de la serie completa, con butano68606-10-0           Gasolina, pirólisis, fondos de desbutanizantes 68606-11-1           Gasolina, fracción de primera destilación68607-30-7           Residuos (petróleo, destilación primaria), baja proporción de azufre68921-08-4           Destilados (petróleo), fracciones de cabeza del estabilizador para el fraccionamiento de gasolina ligera de primera destilación8006-61-9             Gasolina natural8052-41-3             Solvente de Stoddard86290-81-5           Gasolina92045-58-4           Nafta (petróleo), isomerización, fracción C693572-29-3           Gasolina, C5-11, reformada estabilizada de alto octanaje94114-03-1           Gasolina, pirólizada e hidrogenada94114-55-3           Gasolina, extracción de carbón con solventes, nafta hidrocraqueada50-00-0                 Formaldehido71-43-2                 Benceno78-87-5                1,2  Dicloropropano87-86-5           Pentaclorofenol</t>
  </si>
  <si>
    <t>65.100.01 - Pesticides and other agrochemicals in general</t>
  </si>
  <si>
    <t>Human health</t>
  </si>
  <si>
    <r>
      <rPr>
        <sz val="11"/>
        <rFont val="Calibri"/>
      </rPr>
      <t>https://members.wto.org/crnattachments/2025/TBT/URY/25_08196_00_s.pdf</t>
    </r>
  </si>
  <si>
    <t>La Agencia Internacional para la Investigación del Cáncer (IARC) tiene clasificados en las listas 1A y 1B a las sustancias químicas cancerígenas, donde se incluyen derivados del petróleo y otras sustancias químicas peligrosas para la salud humana, siendo algunas de aplicación en la industria de fitosanitarios - List of Classifications – IARC Monographs on the Identification of Carcinogenic Hazards to Humans</t>
  </si>
  <si>
    <t>Brazil</t>
  </si>
  <si>
    <t>Decree No. 12.688, 21 October 2025 </t>
  </si>
  <si>
    <t>Regulates Article 32, § 1, and Article 33, § 1, of Law No. 12.305, 2 August 2010, and establishes the reverse logistics system for plastic packaging.</t>
  </si>
  <si>
    <t>PLASTICS AND ARTICLES THEREOF (HS code(s): 39); Rubber and plastic industries (ICS code(s): 83)</t>
  </si>
  <si>
    <t>39 - PLASTICS AND ARTICLES THEREOF</t>
  </si>
  <si>
    <t>83 - Rubber and plastic industries</t>
  </si>
  <si>
    <t>Quality requirements (TBT)</t>
  </si>
  <si>
    <r>
      <rPr>
        <sz val="11"/>
        <rFont val="Calibri"/>
      </rPr>
      <t>https://members.wto.org/crnattachments/2025/TBT/BRA/25_08204_00_x.pdf
https://www.in.gov.br/en/web/dou/-/decreto-n-12.688-de-21-de-outubro-de-2025-663997501</t>
    </r>
  </si>
  <si>
    <t>1) Brazilian Official Gazette 201-A on 21 October 2025, section 1, page 1</t>
  </si>
  <si>
    <t>European Union</t>
  </si>
  <si>
    <t>Draft Commission Delegated Regulation amending Regulation (EC) No 1272/2008 as regards the harmonised classification and labelling of certain substances </t>
  </si>
  <si>
    <t>The purpose of this draft proposal for an adaptation to technical progress of Regulation (EC) 1272/2008 on classification, labelling and packaging of substances and mixtures (the CLP Regulation) is to amend Table 3 of Part 3 of Annex VI to the CLP Regulation, by introducing new and revised entries for the harmonised classification and labelling of 48 substances or substance groups.</t>
  </si>
  <si>
    <t>Hazardous substances</t>
  </si>
  <si>
    <t>71.100 - Products of the chemical industry</t>
  </si>
  <si>
    <t>Protection of human health or safety (TBT); Protection of the environment (TBT)</t>
  </si>
  <si>
    <r>
      <rPr>
        <sz val="11"/>
        <rFont val="Calibri"/>
      </rPr>
      <t>https://members.wto.org/crnattachments/2025/TBT/EEC/25_08180_00_e.pdf
https://members.wto.org/crnattachments/2025/TBT/EEC/25_08180_01_e.pdf</t>
    </r>
  </si>
  <si>
    <t>Regulation (EC) 1272/2008 on classification, labelling and packaging of substances and mixtures, amending and repealing Directives 67/548/EEC and 1999/45/EC, and amending Regulation (EC) No 1907/2006 (OJ L 353, 31.12.2008, p. 1.).http://eur-lex.europa.eu/LexUriServ/LexUriServ.do?uri=OJ:L:2008:353:0001:1355:EN:PDF</t>
  </si>
  <si>
    <t>Australia</t>
  </si>
  <si>
    <t>WaterMark Certification Scheme - WMTS-508:202x Plastic Piping Systems for Soil and Waste Discharge - with Noise Reduction Characteristics</t>
  </si>
  <si>
    <t>This Specification sets out the requirements for noise reduction pipes and fittings systems, either made of a compound of Polypropylene (PP) or Polyethylene (PE) and inert mineral additives.Noise reduction pipes and fittings are designed for waste and drainage installations with a maximum continuous discharge operating temperature of 60°C and may be used at intermittent discharge operating temperatures up to 95°C. These pipes and fittings are for use in above ground waste installations inside buildings.The proposed revisions for the 2025 version include the following:(i) Scope expansion to include noise reduction piping made from Polyethylene (PE);(ii) New definition for ‘Intermittent’ for products tested to this specification;(iii) Technical requirements for noise reduction piping made from PE added to the body of the specification;(iv) Marking requirements for the material compound (PP or PE) to be labelled on the product;(v) Clarification that these products are for installation as an individual system and not to be combined other than for interconnection purposes (in accordance with AS/NZS 3500.2 Clause 10.13 and Table 10.13.1);(vi) Inclusion of compliance Table A3 and A4The Plumbing Code of Australia (PCA) requires that most products intended for use in plumbing and drainage installations in or around buildings to be evaluated and certified to WaterMark product specifications. WaterMark certification to an applicable product specification provides a process to evaluate and authorise products to enable their use in a plumbing and drainage installation. Thus ensuring that the plumbing and drainage products are fit for purpose for which they are intended.This WaterMark Technical Specification (WMTS) was prepared in accordance with the Manual for the WaterMark Certification Scheme, Appendix 4, Protocol for Developing Product Specifications.The objective of WaterMark Technical Specification is to enable product certification in accordance with the requirements of the Plumbing Code of Australia (PCA).</t>
  </si>
  <si>
    <t>Plastic Piping Systems for Soil and Waste Discharge - with Noise Reduction Characteristics- Tubes, pipes and hoses, rigid: (HS code(s): 39172); Fittings, e.g. joints, elbows, flanges, of plastics, for tubes, pipes and hoses (HS code(s): 391740)</t>
  </si>
  <si>
    <t>39172 - - Tubes, pipes and hoses, rigid:; 391740 - Fittings, e.g. joints, elbows, flanges, of plastics, for tubes, pipes and hoses</t>
  </si>
  <si>
    <t>13.030.40 - Installations and equipment for waste disposal and treatment; 23.040.20 - Plastics pipes</t>
  </si>
  <si>
    <r>
      <rPr>
        <sz val="11"/>
        <rFont val="Calibri"/>
      </rPr>
      <t xml:space="preserve">https://app.converlens.com/abcb/wmts-5082025-plastics-piping-system-for-soil-and-waste-discharge-with-noise-reduction-characteri
https://storage.googleapis.com/converlens-au/abcb/p/prj393a7ccd55ce1d38e72c9/page/WMTS_508_Plastics_Piping_Systems_for_Soil_and_Waste_Discharge_with_Noise_Reduction_Characteristics_Public_Comment_Draft.pdf
</t>
    </r>
  </si>
  <si>
    <t>Manual for the WaterMark Certification SchemeWaterMark Schedule of Products</t>
  </si>
  <si>
    <t>Proposal for Legal Inspection Requirements for Soother Holders</t>
  </si>
  <si>
    <t>BSMI’s market surveillance has shown that 67% of randomly purchased units failed the physical performance tests. In response to public concerns over the safety risks posed by soother holders, including the potential for choking and strangulation that may endanger infants and children, the Bureau of Standards, Metrology and Inspection (BSMI) intends to include these products within the scope of mandatory inspection to ensure their safety and quality.</t>
  </si>
  <si>
    <t>Soother holders. (HS code(s): 3926)</t>
  </si>
  <si>
    <t>3926 - Articles of plastics and articles of other materials of heading 3901 to 3914, n.e.s.</t>
  </si>
  <si>
    <t>Protection of human health or safety (TBT); Quality requirements (TBT)</t>
  </si>
  <si>
    <r>
      <rPr>
        <sz val="11"/>
        <rFont val="Calibri"/>
      </rPr>
      <t>https://members.wto.org/crnattachments/2025/TBT/TPKM/25_08199_00_e.pdf
https://members.wto.org/crnattachments/2025/TBT/TPKM/25_08199_00_x.pdf</t>
    </r>
  </si>
  <si>
    <t>Government Gazette, Vol. 031 No. 222, dated 25 November 2025 https://gazette.nat.gov.tw/egFront/e_detail.do?metaid=161762The Commodity Inspection Act</t>
  </si>
  <si>
    <t>Proyecto de Resolución de la Dirección General de Servicios Agrícolas por la que se aplican Restricciones de Uso al Clorpirifos</t>
  </si>
  <si>
    <t>El proyecto prohíbe todos los usos del clorpirifos a excepción de los referidos al control de ciertas plagas, detalladas en el numeral 1), en los cultivos de maíz y sorgo.</t>
  </si>
  <si>
    <t>Plaguicidas a base de clorpirifos</t>
  </si>
  <si>
    <t>29 - ORGANIC CHEMICALS</t>
  </si>
  <si>
    <t>Protection of human health or safety (TBT); Protection of animal or plant life or health (TBT); Protection of the environment (TBT)</t>
  </si>
  <si>
    <r>
      <rPr>
        <sz val="11"/>
        <rFont val="Calibri"/>
      </rPr>
      <t>https://members.wto.org/crnattachments/2025/TBT/URY/25_08195_00_s.pdf</t>
    </r>
  </si>
  <si>
    <t>Resolución DGSA No 304/2023 Restricciones de uso del Clorpirifos, notificado al Comité de Medidas Sanitarias y Fitosanitarias de la Organización Mundial del Comercio a través del documento G/SPS/N/URY/92, distribuido el 3 de febrero de 2025. Disponible en: https://www.gub.uy/ministerio-ganaderia-agricultura-pesca/institucional/normativa/resolucion-n-304025-prohibase-uso-clorpirifos-cultivos-se-detallan</t>
  </si>
  <si>
    <t>United Kingdom</t>
  </si>
  <si>
    <t>The Cosmetic Products Regulation (EC) No 1223/2009 (Restriction of Chemical Substances) (Amendment and Transitional Provisions (No. 2) Regulations 2026</t>
  </si>
  <si>
    <t>This measure will amend Regulation (EC) No 1223/2009 (“the Cosmetic Regulation”) as it applies in Great Britain to restrict the use of hexyl salicylate in cosmetic products. The measure will also prohibit the use, in cosmetic products, of 13 new substances that have been classified as category 1B or 2 carcinogenic, mutagenic and reprotoxic (CMR) substances under Regulation (EC) No 1272/2008 (the GB Classification, Labelling and Packaging (CLP) Regulation). </t>
  </si>
  <si>
    <t>Cosmetic products are defined by Article 2(1)(a) of Regulation (EC) No 1223/2009ESSENTIAL OILS AND RESINOIDS; PERFUMERY, COSMETIC OR TOILET PREPARATIONS (HS code(s): 33)</t>
  </si>
  <si>
    <t>33 - ESSENTIAL OILS AND RESINOIDS; PERFUMERY, COSMETIC OR TOILET PREPARATIONS</t>
  </si>
  <si>
    <t>71.100.70 - Cosmetics. Toiletries</t>
  </si>
  <si>
    <r>
      <rPr>
        <sz val="11"/>
        <rFont val="Calibri"/>
      </rPr>
      <t>https://members.wto.org/crnattachments/2025/TBT/GBR/25_08201_00_e.pdf</t>
    </r>
  </si>
  <si>
    <t>SAG-CS opinion can be found here - Hexyl Salicylate in Cosmetic ProductsThe Cosmetic Products Regulation (EC) No 1223/2009 (Restriction of Chemical Substances) (Amendment and Transitional Provisions (No. 2) Regulations 2026</t>
  </si>
  <si>
    <t>Proposal for Legal Inspection Requirements for Infant Swings</t>
  </si>
  <si>
    <t>BSMI’s market surveillance has shown that 100% of randomly purchased units failed the physical performance tests. In response to public concerns over the safety risks posed by infant swings, including the potential for tangling and entanglement that may endanger infants, the Bureau of Standards, Metrology and Inspection (BSMI) intends to include these products within the scope of mandatory inspection to ensure their safety and quality.</t>
  </si>
  <si>
    <t>Infant swings(HS code(s): 9401)</t>
  </si>
  <si>
    <t>97.200.40 - Playgrounds</t>
  </si>
  <si>
    <r>
      <rPr>
        <sz val="11"/>
        <rFont val="Calibri"/>
      </rPr>
      <t>https://members.wto.org/crnattachments/2025/TBT/TPKM/25_08169_00_e.pdf
https://members.wto.org/crnattachments/2025/TBT/TPKM/25_08169_00_x.pdf</t>
    </r>
  </si>
  <si>
    <t>Government Gazette, Vol. 031 No. 221 dated 24 November 2025https://gazette.nat.gov.tw/egFront/e_detail.do?metaid=161710The Commodity Inspection Act</t>
  </si>
  <si>
    <t>China</t>
  </si>
  <si>
    <t>Exception List for the Restriction of Hazardous Substances of the Standard Achieving Management Catalogue (2025 Edition)（Draft for comments)</t>
  </si>
  <si>
    <t>This catalogue includes 33 kinds of products totally. It provides the scope, definition and the applicable scope description for each product. In cases where it is technically or economically unfeasible, an exception list for application has been compiled.</t>
  </si>
  <si>
    <t>refrigerators, air conditioners, washing machines, electric water heaters, TVs, projectors, monitors, smart speakers, robot vacuum cleaners, microwave ovens, electric rice cookers, water dispensers, electronic smart locks, industrial washing machines, air cleaning appliances, dishwashers, electric ovens, vacuum cleaners, domestic instantaneous gas water heaters, printers/copiers/fax multi-function machines, micro-computers, servers, network switches and routers, handheld phones for mobile communication, smart watches and bracelets, earphones, telephone sets, portable power banks, reading and writing desk lamps, electric toys, electronic blood pressure monitors, blood glucose meters, hearing aids (HS code(s): 83; 84; 85; 90; 91; 94; 95); (ICS code(s): 13.020) (Part of the products in these HS codes)</t>
  </si>
  <si>
    <t>83 - MISCELLANEOUS ARTICLES OF BASE METAL; 84 - NUCLEAR REACTORS, BOILERS, MACHINERY AND MECHANICAL APPLIANCES; PARTS THEREOF; 85 - ELECTRICAL MACHINERY AND EQUIPMENT AND PARTS THEREOF; SOUND RECORDERS AND REPRODUCERS, TELEVISION IMAGE AND SOUND RECORDERS AND REPRODUCERS, AND PARTS AND ACCESSORIES OF SUCH ARTICLES; 90 - OPTICAL, PHOTOGRAPHIC, CINEMATOGRAPHIC, MEASURING, CHECKING, PRECISION, MEDICAL OR SURGICAL INSTRUMENTS AND APPARATUS; PARTS AND ACCESSORIES THEREOF; 91 - CLOCKS AND WATCHES AND PARTS THEREOF; 94 - FURNITURE; BEDDING, MATTRESSES, MATTRESS SUPPORTS, CUSHIONS AND SIMILAR STUFFED FURNISHINGS; LUMINAIRES AND LIGHTING FITTINGS, NOT ELSEWHERE SPECIFIED OR INCLUDED; ILLUMINATED SIGNS, ILLUMINATED NAMEPLATES AND THE LIKE; PREFABRICATED BUILDINGS; 95 - TOYS, GAMES AND SPORTS REQUISITES; PARTS AND ACCESSORIES THEREOF</t>
  </si>
  <si>
    <t>13.020 - Environmental protection</t>
  </si>
  <si>
    <r>
      <rPr>
        <sz val="11"/>
        <rFont val="Calibri"/>
      </rPr>
      <t>https://members.wto.org/crnattachments/2025/TBT/CHN/25_08160_00_x.pdf</t>
    </r>
  </si>
  <si>
    <t>“Standard Achieving Management Catalogue for the Restriction of Hazardous Substances in Electrical Appliances and Electronic Products (2025 Edition)（Draft for comments）”</t>
  </si>
  <si>
    <t>Refrigerators, air conditioners, washing machines, electric water heaters, TVs, projectors, monitors, smart speakers, robot vacuum cleaners, microwave ovens, electric rice cookers, water dispensers, electronic smart locks, industrial washing machines, air cleaning appliances, dishwashers, electric ovens, vacuum cleaners, domestic instantaneous gas water heaters, printers/copiers/fax multi-function machines, micro-computers, servers, network switches and routers, handheld phones for mobile communication, smart watches and bracelets, earphones, telephone sets, portable power banks, reading and writing desk lamps, electric toys, electronic blood pressure monitors, blood glucose meters, hearing aids (HS code(s): 83; 84; 85; 90; 91; 94; 95); (ICS code(s): 13.020) (Part of the products in these HS codes)</t>
  </si>
  <si>
    <r>
      <rPr>
        <sz val="11"/>
        <rFont val="Calibri"/>
      </rPr>
      <t>https://members.wto.org/crnattachments/2025/TBT/CHN/25_08159_00_x.pdf</t>
    </r>
  </si>
  <si>
    <t>India</t>
  </si>
  <si>
    <t>Notification for revision of Standard on Essential Requirement (ER) on “LAN Switch”, TEC 37942410 </t>
  </si>
  <si>
    <t>The draft standard (Draft TEC 37942410) is Essential Requirement Standard on “LAN Switch” for assessment of conformity.</t>
  </si>
  <si>
    <t>Telecommunication </t>
  </si>
  <si>
    <t>33.040 - Telecommunication systems</t>
  </si>
  <si>
    <r>
      <rPr>
        <sz val="11"/>
        <rFont val="Calibri"/>
      </rPr>
      <t>https://members.wto.org/crnattachments/2025/TBT/IND/25_08163_00_e.pdf
https://tec.gov.in/pdf/consultations/draft_ER_of_LAN_Switch.pdf</t>
    </r>
  </si>
  <si>
    <t>Rwanda</t>
  </si>
  <si>
    <t>DRS 619: 2025, Bamboo plantation — Guidelines</t>
  </si>
  <si>
    <t>This standard provides guidelines for the plantation practices, harvest and postharvest of bamboo that are used for construction purposes. It is applying to the common bamboo species growing in Rwanda that can be used for construction purposes including but not limited to Giant bamboo, with few adjustments, however, it can be applied to all sympodial bamboo species.</t>
  </si>
  <si>
    <t>Plant growing (ICS code(s): 65.020.20)</t>
  </si>
  <si>
    <t>65.020.20 - Plant growing</t>
  </si>
  <si>
    <t>Prevention of deceptive practices and consumer protection (TBT); Protection of human health or safety (TBT); Protection of the environment (TBT); Quality requirements (TBT); Cost saving and productivity enhancement (TBT)</t>
  </si>
  <si>
    <t>Plant health</t>
  </si>
  <si>
    <r>
      <rPr>
        <sz val="11"/>
        <rFont val="Calibri"/>
      </rPr>
      <t>https://members.wto.org/crnattachments/2025/TBT/RWA/25_08155_00_e.pdf</t>
    </r>
  </si>
  <si>
    <t>South Africa</t>
  </si>
  <si>
    <t>Animal stock routes, check points and holding grounds — Requirements Live grading for rabbits, guinea pigs and other small mammals — SpecificationPoultry farming equipment, brooders — SpecificationPoultry egg candler (fertility tester) — Specification Trap nests for poultry — Specification Pedigree hatching box for poultry — Specification Laying battery cages for chicken — Specification  Electric stunning tongs for pigs — Specification Beef cattle feedlots — Design and construction  Animal husbandry guidelines for egg-laying flocks — Cage-free  Farm animal welfare and housing — Turkeys Farm animal welfare — Dairy sheep  Farm goat welfare — Dairy, fibre and meat goats  Farm animal welfare — Dairy cattle Farm animal welfare — Beef cattle Day old chicks — Basic requirements</t>
  </si>
  <si>
    <t>Sixteen (16) Draft African Standards (DARS) under the ARSO/TC 23, Live Animals</t>
  </si>
  <si>
    <t> Animal stock routes, check points and holding grounds Live grading for rabbits, guinea pigs and other small mammals Poultry farming equipment, brooders Poultry egg candler (fertility tester) Trap nests for poultry Pedigree hatching box for poultry Laying battery cages for chicken Electric stunning tongs for pigs Beef cattle feedlots Animal husbandry guidelines for egg-laying flocks Farm animal welfare and housing  Dairy sheepFarm goat welfare — Dairy, fibre and meat goatsFarm animal welfare — Dairy cattleFarm animal welfare — Beef cattleDay old chicks</t>
  </si>
  <si>
    <t>65.020.30 - Animal husbandry and breeding; 65.040 - Farm buildings, structures and installations</t>
  </si>
  <si>
    <t>Harmonization (TBT)</t>
  </si>
  <si>
    <t>Animal health</t>
  </si>
  <si>
    <t>DARS  1022: 2025; Animal stock routesDARS  1023: 2025, Live grading for small mammals (Rabbits, Grass cutters - seed eaters, guinea pigs)DARS  1275: 2025, Electric stunning tongs for pigsDARS  1850: 2025, Beef cattle feedlotsDARS  1862: 2025, Farm animal welfare — Beef cattleDARS  1860: 2025, Farm animal welfare — Dairy cattleDARS  1859: 2025, Farm goat welfare — Dairy, fibre and meat goatDARS  1856: 2025, Farm animals’ welfare — Dairy sheepDARS  1232: 2025, Poultry Farming Equipment, Brooders Specification.DARS  1240: 2025, Pedigree Hatching Box for Poultry – SpecificationDARS  1239: 2025, Trap nests for poultryDARS  1241:  2025, Laying battery cagesDARS  11220: 2025, Day-old chicksD ARS  1235: 2025, Poultry egg candlerDARS  1854: 2025, Farm animals’ welfare and Housing for Turkeys — SpecificationDARS  1851: 2025, Animal husbandry guidelines for egg laying flocks — Caged</t>
  </si>
  <si>
    <t>DRS 618-1: 2025, Profenofos pesticides — Specification — Part 1: Technical material</t>
  </si>
  <si>
    <t>This Draft Rwanda Standard specifies the requirements, sampling and test methods for technical material of Profenofos pesticides.</t>
  </si>
  <si>
    <t>Insecticides (ICS code(s): 65.100.10)</t>
  </si>
  <si>
    <t>65.100.10 - Insecticides</t>
  </si>
  <si>
    <t>Consumer information, labelling (TBT); Prevention of deceptive practices and consumer protection (TBT); Protection of human health or safety (TBT); Protection of the environment (TBT); Quality requirements (TBT); Reducing trade barriers and facilitating trade (TBT); Cost saving and productivity enhancement (TBT)</t>
  </si>
  <si>
    <r>
      <rPr>
        <sz val="11"/>
        <rFont val="Calibri"/>
      </rPr>
      <t>https://members.wto.org/crnattachments/2025/TBT/RWA/25_08148_00_e.pdf</t>
    </r>
  </si>
  <si>
    <t>RS 405, Pesticides — SamplingRS 406, Pesticides — TerminologyASTM E 1064-12, Standard Test Method for water in organic liquids by Coulometric Karl Fischer TitrationRS 565-1, Packaging of Pesticides — Requirements — Part 1: Solid pesticidesRS 578, Pesticides — Guidelines on good labelling practicesRS 579, Pesticides — Guidelines for retail, distribution, storage and handlingRS 210, Safety procedures for the disposal of surplus pesticides and associated toxic waste — Code of practice</t>
  </si>
  <si>
    <t>Announcement of CNCA on Adjusting the Standards for Compulsory Certification of Automobile Products</t>
  </si>
  <si>
    <t>This announcement specifies the scope of application of automotive certification standards and the basic requirements for implementation.</t>
  </si>
  <si>
    <t>Automotive (HS code(s): 8701; 8702; 8703; 8704; 8705; 8711; 8716); (ICS code(s): 35.040)</t>
  </si>
  <si>
    <t>8701 - Tractors (other than tractors of heading 8709); 8702 - Motor vehicles for the transport of &gt;= 10 persons, incl. driver; 8703 - Motor cars and other motor vehicles principally designed for the transport of &lt;10 persons, incl. station wagons and racing cars (excl. motor vehicles of heading 8702); 8704 - Motor vehicles for the transport of goods, incl. chassis with engine and cab; 8705 - Special purpose motor vehicles (other than those principally designed for the transport of persons or goods), e.g. breakdown lorries, crane lorries, fire fighting vehicles, concrete-mixer lorries, road sweeper lorries, spraying lorries, mobile workshops and mobile radiological units; 8711 - Motorcycles, incl. mopeds, and cycles fitted with an auxiliary motor, with or without side-cars; side-cars; 8716 - Trailers and semi-trailers; other vehicles, not mechanically propelled (excl. railway and tramway vehicles); parts thereof, n.e.s.</t>
  </si>
  <si>
    <t>35.040 - Information coding</t>
  </si>
  <si>
    <r>
      <rPr>
        <sz val="11"/>
        <rFont val="Calibri"/>
      </rPr>
      <t>https://members.wto.org/crnattachments/2025/TBT/CHN/25_08126_00_x.pdf</t>
    </r>
  </si>
  <si>
    <t>DRS 618-3: 2025, Profenofos pesticides — Specification — Part 3: Ultra low volume liquids (ULV)</t>
  </si>
  <si>
    <t>This Draft Rwanda Standard specifies the requirements, sampling and test methods for technical material of profenofos pesticides in form of Ultra Low Volume liquids (ULV) meant for plant protection purpose.</t>
  </si>
  <si>
    <r>
      <rPr>
        <sz val="11"/>
        <rFont val="Calibri"/>
      </rPr>
      <t>https://members.wto.org/crnattachments/2025/TBT/RWA/25_08150_00_e.pdf</t>
    </r>
  </si>
  <si>
    <t>RS 405, Pesticides — SamplingRS 406, Pesticides — TerminologyDRS 618-1, Profenofos Pesticides — Specification — Part 1: Technical materialRS 565-2, Packaging of Pesticides — Requirements — Part 2: Liquid pesticidesRS 578, Pesticides — Guidelines on good labelling practicesRS 579, Pesticides — Guidelines for retail, distribution, storage and handlingRS 210, Safety procedures for the disposal of surplus pesticides and associated toxic waste — Code of practiceRS ISO 2719, Determination of flash point — Pensky-Materns closed cup method</t>
  </si>
  <si>
    <t>El Salvador</t>
  </si>
  <si>
    <t>Reglamento Técnico Salvadoreño RTS 55.02.01:25 EMBALAJE DE MADERA. MEDIDAS FITOSANITARIAS, REQUISITOS PARA EL USO DE LA MARCA INTERNACIONAL Y PARA EL OTORGAMIENTO DEL REGISTRO.</t>
  </si>
  <si>
    <t>The notified Salvadoran Technical Regulation establishes the phytosanitary measures needed to reduce the risk of introducing and/or spreading quarantine pests associated with wood packaging material used in international trade. It also regulates the use of the internationally-recognized mark.It establishes the requirements for granting operating permits to wood packaging material phytosanitary treatment plants and for renewing permits.It applies throughout the national territory to all natural and legal persons who perform authorized phytosanitary treatments for wood packaging material, and who apply the internationally-recognized mark.The following wood packaging material is exempt from compliance with this RTS:G/TBT/N/SLV/236- 2 - (a) Wood packaging material made exclusively from processed wood material such as plywood, particle board, oriented strand board or veneer that has been created using glue, heat and pressure or a combination thereof;(b) Sawdust, wood shavings and wood wool;(c) Wooden barrels or casks that have been heated during manufacture and used to transport alcoholic beverages;(b) Boxes, cases, receptacles or containers made from wood that has been processed in accordance with point (a) of this paragraph, in a way that renders it free of pests, presented with the commodities for which they are intended;(e) Wood packaging made entirely from thin wood (6 mm or less in thickness);(f) Wood components that are permanently attached to a conveyance or container;(g) Wood used as dunnage for a shipment of wood, provided that it is cut from the same species and quality of wood, and that it meets the same phytosanitary requirements as the shipment.</t>
  </si>
  <si>
    <t>Embalajes y distribución de mercancías en general (Código(s) de la ICS: 55.020)</t>
  </si>
  <si>
    <t>55.020 - Packaging and distribution of goods in general</t>
  </si>
  <si>
    <r>
      <rPr>
        <sz val="11"/>
        <rFont val="Calibri"/>
      </rPr>
      <t>https://members.wto.org/crnattachments/2025/TBT/SLV/25_08108_00_s.pdf</t>
    </r>
  </si>
  <si>
    <t>• Legislative Assembly of El Salvador, 2025. Legislative Decree No. 282, Official Journal No. 81, Volume No. 447: Ley de protección a la sanidad vegetal, salud animal e inocuidad de los alimentos no procesados de origen vegetal o animal. San Salvador. Legislative Assembly of El Salvador.• Secretariat of the International Plant Protection Convention, 2019. International Standard for Phytosanitary Measures 15 (ISPM 15): Regulation of wood packaging material in international trade. [online]. Rome, Italy: Food and Agriculture Organization of the United Nations (FAO). Available at: https://openknowledge.fao.org/server/api/core/bitstreams/4abe51d1-bc23-4905-a06a-77e5091b1295/content• Secretariat of the International Plant Protection Convention, 2017. International Standard for Phytosanitary Measures 5 (ISPM 5): Glossary of phytosanitary terms. [online]. Rome, Italy: Food and Agriculture Organization of the United Nations (FAO). Available at: https://www.fao.org/fileadmin/user_upload/faoterm/PDF/ISPM_05_2016_Es_2017-04-24_PostCPM12_InkAm_LRG.pdf• Secretariat of the International Plant Protection Convention, 2017. Explanatory document for ISPM 15 (Regulation of wood packaging material in international trade). [online]. Rome, Italy: Food and Agriculture Organization of the United Nations (FAO). Available at: https://www.ippc.int/publicationsfiles/348/files/es/</t>
  </si>
  <si>
    <t>DRS 618-2: 2025, Profenofos pesticides — Specification — Part 2: Emulsifiable concentrates (EC)</t>
  </si>
  <si>
    <t>This Draft Rwanda Standard specifies the requirements, sampling and test methods for profenofos pesticides in form of emulsifiable concentrates (EC) for plant protection purpose. It covers also profenofos + cypermethrin emulsifiable concentrates.</t>
  </si>
  <si>
    <r>
      <rPr>
        <sz val="11"/>
        <rFont val="Calibri"/>
      </rPr>
      <t>https://members.wto.org/crnattachments/2025/TBT/RWA/25_08149_00_e.pdf</t>
    </r>
  </si>
  <si>
    <t>RS 405, Pesticides — SamplingRS 406, Pesticides — TerminologyRS 590, Pesticides — Determination of total cypermethrin contentRS 580-1, Cypermethrin Pesticides — Specification — Part 1: Technical materialDRS 618-1, Profenofos Pesticides — Specification — Part 1: Technical materialRS 565-2, Packaging of Pesticides — Requirements — Part 2: Liquid pesticidesRS 578, Pesticides — Guidelines on good labelling practicesRS 579, Pesticides — Guidelines for retail, distribution, storage and handlingRS 210, Safety procedures for the disposal of surplus pesticides and associated toxic waste — Code of practiceRS ISO 2719, Determination of flash point — Pensky-Materns closed cup method</t>
  </si>
  <si>
    <t>Tanzania</t>
  </si>
  <si>
    <t>DEAS 1301: 2025, Gasohol E5 and E10— Specification, First Edition</t>
  </si>
  <si>
    <t>This draft East African Standard prescribes the requirements, test methods and sampling, method for gasohol E5 and E10 used as fuel in spark ignition engines</t>
  </si>
  <si>
    <t>Petroleum oils and oils obtained from bituminous minerals (other than crude) and preparations n.e.s. or included, containing by weight 70 % or more of petroleum oils or of oils obtained from bituminous minerals, these oils being the basic constituents of the preparations, containing biodiesel (excl. waste oils) (HS code(s): 271020); Liquid fuels (ICS code(s): 75.160.20)</t>
  </si>
  <si>
    <t>271020 - Petroleum oils and oils obtained from bituminous minerals (other than crude) and preparations n.e.s. or included, containing by weight 70 % or more of petroleum oils or of oils obtained from bituminous minerals, these oils being the basic constituents of the preparations, containing biodiesel (excl. waste oils)</t>
  </si>
  <si>
    <t>75.160.20 - Liquid fuels</t>
  </si>
  <si>
    <t>Consumer information, labelling (TBT); Prevention of deceptive practices and consumer protection (TBT); Quality requirements (TBT); Harmonization (TBT); Reducing trade barriers and facilitating trade (TBT)</t>
  </si>
  <si>
    <r>
      <rPr>
        <sz val="11"/>
        <rFont val="Calibri"/>
      </rPr>
      <t>https://members.wto.org/crnattachments/2025/TBT/TZA/25_08094_00_e.pdf</t>
    </r>
  </si>
  <si>
    <t>ASTM D1298, Standard Test Method for Density, Relative Density, or API Gravity of Crude Petroleum and Liquid Petroleum Products by Hydrometer MethodASTM D4052, Test Method for Density, Relative Density, and API Gravity of Liquids by Digital Density MeterASTM D86, Standard Test Method for Distillation of Petroleum Products and Liquid Fuels at Atmospheric PressureISO 3675, Crude petroleum and liquid petroleum products — Laboratory determination of density — Hydrometer methodIP 123, Petroleum products — Determination of distillation characteristics at atmospheric pressureISO 2160, Petroleum products — Corrosiveness to copper — Copper strip testIP154, Petroleum products — Corrosiveness to copper — Copper strip testASTM D130, Standard Test Method for Corrosiveness to Copper from Petroleum Products by Copper Strip TestASTM D4294, Standard Test Method for Sulfur in Petroleum and Petroleum Products by Energy Dispersive X-ray Fluorescence SpectrometryASTM D381, Standard Test Method for Gum Content in Fuels by Jet EvaporationASTM D4952, Standard Test Method for Qualitative Analysis for Active Sulfur Species in Fuels and Solvents (Doctor Test)ASTM D3227, Standard Test Method for (Thiol Mercaptan) Sulfur in Gasoline, Kerosine, Aviation Turbine, and Distillate Fuels (Potentiometric Method)ASTM D3237, Standard Test Method for Lead in Gasoline by Atomic Absorption SpectroscopyIP 428, Liquid petroleum products — Petrol — Determination of low lead concentrations by atomic absorption spectrometryIP429, Liquid petroleum products — Petrol — Determination of the benzene content by infrared spectrometryASTM D5580, Standard Test Method for Determination of Benzene, Toluene, Ethylbenzene, p/m-Xylene, o-Xylene, C9 and Heavier Aromatics, and Total Aromatics in Finished Gasoline by Gas ChromatographyISO 5164, Petroleum products — Determination of knock characteristics of motor fuels — Research methodASTM D2699, Standard Test Method for Research Octane Number of Spark-Ignition Engine FuelASTM D323, Standard Test Method for Vapor Pressure of Petroleum Products (Reid Method)ASTM D5191, Standard Test Method for Vapor Pressure of Petroleum Products and Liquid Fuels (Mini Method)ISO 3007, Petroleum products and crude petroleum — Determination of vapour pressure — Reid methodASTM D4815, Standard Test Method for Determination of MTBE, ETBE, TAME, DIPE, tertiary-Amyl Alcohol and C1 to C4 Alcohols in Gasoline by Gas ChromatographyISO 22854, Liquid petroleum products — Determination of hydrocarbon types and oxygenates in automotive-motor gasoline and in ethanol (E85) automotive fuel — Multidimensional gas chromatography methodIP 40, Petroleum products — Determination of oxidation stability of gasoline — Induction period methodISO 7536:1994, Petroleum products — Determination of oxidation stability of gasoline — Induction period methodASTM D525, Standard Test Method for Oxidation Stability of Gasoline (Induction Period Method)ISO 20847, Petroleum products — Determination of sulphur content of automotive fuels — Energy-dispersiveX-ray fluorescence spectrometryASTM D323, Standard Test Method for Vapor Pressure of Petroleum Products (Reid Method)ASTM D5191, Standard Test Method for Vapor Pressure of Petroleum Products and Liquid Fuels (Mini Method)EN 13016-1, Liquid petroleum products — Vapour pressure — Part 1: Determination of air saturated vapour pressure (ASVP) and calculated dry vapour pressure equivalent (DVPE)ASTM D5453, Standard Test Method for Determination of Total Sulfur in Light Hydrocarbons, Spark Ignition Engine Fuel, Diesel Engine Fuel, and Engine Oil by Ultraviolet FluorescenceASTM D5580-21, Standard Test Method for Determination of Benzene, Toluene, Ethylbenzene, p/m-Xylene, o-Xylene, C9 and Heavier Aromatics, and Total Aromatics in Finished Gasoline by Gas ChromatographyASTM D5599, Standard Test Method for Determination of Oxygenates in Gasoline by Gas Chromatography and Oxygen Selective Flame Ionization DetectionISO 20847, Petroleum products — Determination of sulphur content of automotive fuels — Energy-dispersiveX-ray fluorescence spectrometryKS 515: 2010, Gasohol 10 % (v/v) — Specification</t>
  </si>
  <si>
    <t>DEAS 1302: 2025, Denatured ethanol for use as cooking and appliance fuel — Specification, First Edition</t>
  </si>
  <si>
    <t>This Draft East African Standard specifies requirements, sampling and test methods for denatured ethanol for use as cooking or heating appliance fuel, or both.</t>
  </si>
  <si>
    <t>Petroleum oils and oils obtained from bituminous minerals (excl. crude); preparations containing &gt;= 70% by weight of petroleum oils or of oils obtained from bituminous minerals, these oils being the basic constituents of the preparations, n.e.s.; waste oils containing mainly petroleum or bituminous minerals (HS code(s): 2710); Petroleum products in general (ICS code(s): 75.080)</t>
  </si>
  <si>
    <t>2710 - Petroleum oils and oils obtained from bituminous minerals (excl. crude); preparations containing &gt;= 70% by weight of petroleum oils or of oils obtained from bituminous minerals, these oils being the basic constituents of the preparations, n.e.s.; waste oils containing mainly petroleum or bituminous minerals</t>
  </si>
  <si>
    <t>75.080 - Petroleum products in general</t>
  </si>
  <si>
    <t>Consumer information, labelling (TBT); Prevention of deceptive practices and consumer protection (TBT); Protection of the environment (TBT); Quality requirements (TBT); Harmonization (TBT); Reducing trade barriers and facilitating trade (TBT)</t>
  </si>
  <si>
    <r>
      <rPr>
        <sz val="11"/>
        <rFont val="Calibri"/>
      </rPr>
      <t>https://members.wto.org/crnattachments/2025/TBT/TZA/25_08089_00_e.pdf</t>
    </r>
  </si>
  <si>
    <t>ISO 3165, Sampling of chemical product for industrial use — Safety in samplingISO 10101-2, Natural gas — Determination of water by the Karl Fischer method — Part 2: Titration procedureISO 10101-3, Natural gas — Determination of water by the Karl Fischer method — Part 3: Coulometric procedureISO 1388-2, Ethanol for industrial use — Methods of test — Part 2: Detection of alkalinity or acidity to phenolphthaleinASTM D4815, Test Method for Determination of MTBE, ETBE, TAME, DIPE, Tertiary-Amyl Alcohol and C1 to C4 Alcohols in Gasoline by Gas ChromatographASTM D6045 – 20, Standard test method for colour of petroleum products by the automatic tristimulus methodISO 22854, Liquid petroleum products — Determination of hydrocarbon types and oxygenates in automotive, motor gasoline and in ethanol (E85) automotive fuel — Multidimensional gas chromatography methodASTM D1298, Standard Test Method for Density, Relative Density, or API Gravity of Crude Petroleum and Liquid Petroleum Products by Hydrometer MethodISO 3675, Crude petroleum and liquid petroleum products — Laboratory determination of density — Hydrometer methodASTM D1217, Standard Test Method for Density and Relative Density (Specific Gravity) of Liquids by Bingham PycnometerASTM D4052, Standard Test Method for Density, Relative Density, and API Gravity of Liquids by Digital Density MeterASTM D6423, Standard Test Method for Determination of pH of Denatured Fuel Ethanol and Ethanol Fuel BlendsASTM D86, Standard Test Method for Distillation of Petroleum Products and Liquid Fuels at Atmospheric PressureASTM D7345, Standard Test Method for Distillation of Petroleum Products and Liquid Fuels at Atmospheric Pressure (Micro Distillation Method)ASTM D5501, Standard Test Method for Determination of Ethanol and Methanol Content in Fuels Containing Greater than 20 % Ethanol by Gas ChromatographyASTM D7795, Standard Test Method for Acidity in Ethanol and Ethanol Blends by TitrationISO 3170, Hydrocarbon Liquids — Manual samplingISO 3171, Petroleum liquids — Automatic pipeline samplingKS 2838, Denatured technical alcohol for use as cooking and appliance fuel — SpecificationTZS 3119, Denatured ethanol for use as cooking and appliance fuel — Specification</t>
  </si>
  <si>
    <t>Uganda</t>
  </si>
  <si>
    <t>DEAS 1303: 2025, Ethanol gel for domestic heating and cooking — Specification, First Edition</t>
  </si>
  <si>
    <t>This Draft East African Standard specifies the requirements, test methods and sampling for ethanol gel intended for domestic heating and cooking.</t>
  </si>
  <si>
    <t>Ferro-cerium and other pyrophoric alloys in all forms; metaldehyde, hexamethylenetetramine and similar products in tablets, sticks or similar forms, for use as fuel; alcohol-based fuels and prepared fuels of a similar kind, whether solid or in paste form; resin torches, firelighters and the like (HS code(s): 360690); Cooking ranges, working tables, ovens and similar appliances (ICS code(s): 97.040.20)</t>
  </si>
  <si>
    <t>360690 - Ferro-cerium and other pyrophoric alloys in all forms; metaldehyde, hexamethylenetetramine and similar products in tablets, sticks or similar forms, for use as fuel; alcohol-based fuels and prepared fuels of a similar kind, whether solid or in paste form; resin torches, firelighters and the like</t>
  </si>
  <si>
    <t>97.040.20 - Cooking ranges, working tables, ovens and similar appliances</t>
  </si>
  <si>
    <r>
      <rPr>
        <sz val="11"/>
        <rFont val="Calibri"/>
      </rPr>
      <t>https://members.wto.org/crnattachments/2025/TBT/TZA/25_08084_00_e.pdf</t>
    </r>
  </si>
  <si>
    <t>ASTM D 93, Test method for flash point by Pen sky — Martens closed cup testerASTM D 95, Test method for water in petroleum products and bituminous materials by distillationASTM D 2386, Test method for freezing point of aviation fuelsASTM D 562, Test method for consistency of paints measuring Krebs unit (KU) viscosity using a stormer- types viscometerASTM D 4868, Test method for estimation of net and gross heat of combustion of burner and diesel fuelsASTM D 482, Test method for ash from petroleum productsASTM D 4294, Test method for sulfur in petroleum and petroleum products by energy dispersive X-ray fluorescence spectrometryASTM D1217, Standard Test Method for Density and Relative Density (Specific Gravity) of Liquids by Bingham PycnometerISO 3170, Petroleum liquids — Manual sampling</t>
  </si>
  <si>
    <t>United States of America</t>
  </si>
  <si>
    <t>Significant New Use Rules on Certain Chemical Substances (24-5.5e)</t>
  </si>
  <si>
    <t>Proposed rule - The Environmental Protection Agency (EPA) is proposing significant new use rules (SNURs) under the 
Toxic Substances Control Act (TSCA) for certain chemical substances 
that were the subject of premanufacture notices (PMNs) and are also 
subject to an Order issued by EPA pursuant to TSCA. The SNURs require 
persons who intend to manufacture (defined by statute to include 
import) or process any of these chemical substances for an activity 
that is proposed as a significant new use by this rulemaking to notify 
EPA at least 90 days before commencing that activity. The required 
notification initiates EPA's evaluation of the conditions of that use 
for that chemical substance. In addition, the manufacture or processing 
for the significant new use may not commence until EPA has conducted a 
review of the required notification, made an appropriate determination 
regarding that notification, and taken such actions as required by that 
determination.</t>
  </si>
  <si>
    <t>Chemical substances; Environmental protection (ICS code(s): 13.020); Production in the chemical industry (ICS code(s): 71.020); Products of the chemical industry (ICS code(s): 71.100)</t>
  </si>
  <si>
    <t>13.020 - Environmental protection; 71.020 - Production in the chemical industry; 71.100 - Products of the chemical industry</t>
  </si>
  <si>
    <r>
      <rPr>
        <sz val="11"/>
        <rFont val="Calibri"/>
      </rPr>
      <t>https://members.wto.org/crnattachments/2025/TBT/USA/25_08117_00_e.pdf</t>
    </r>
  </si>
  <si>
    <t>90 Federal Register (FR) 49148, 3 November 2025; Title 40 Code of Federal Regulations (CFR) Part 721_x000D_
https://www.govinfo.gov/content/pkg/FR-2025-11-03/html/2025-19756.htm_x000D_
https://www.govinfo.gov/content/pkg/FR-2025-11-03/pdf/2025-19756.pdfThis proposed rule is identified by Docket Number EPA-HQ-OPPT-2024-0281. The Docket Folder is available from Regulations.gov at https://www.regulations.gov/docket/EPA-HQ-OPPT-2024-0281/document and provides access to primary and supporting documents as well as comments received. Documents are also accessible from Regulations.gov by searching the Docket Number. </t>
  </si>
  <si>
    <t>MEDC 12 (3857) DTZS, Solid fuel cookstoves — Part 1: General requirements and test methods, Third Edition</t>
  </si>
  <si>
    <t>This Tanzania standard specifies the classification, efficiency, durability, safety, emissions, requirements, and test methods for solid fuel cookstoves. This standard is applicable to cookstoves using solid fuel in its natural or densified form.</t>
  </si>
  <si>
    <t>Appliances for baking, frying, grilling and cooking and plate warmers, for domestic use, of iron or steel, for solid fuel or other non-electric source of energy (excl. liquid or gaseous fuel, and large cooking appliances) (HS code(s): 732119); Solid fuel heaters (ICS code(s): 97.100.30)</t>
  </si>
  <si>
    <t>732119 - Appliances for baking, frying, grilling and cooking and plate warmers, for domestic use, of iron or steel, for solid fuel or other non-electric source of energy (excl. liquid or gaseous fuel, and large cooking appliances)</t>
  </si>
  <si>
    <t>97.100.30 - Solid fuel heaters</t>
  </si>
  <si>
    <t>Consumer information, labelling (TBT); Prevention of deceptive practices and consumer protection (TBT); Protection of human health or safety (TBT); Protection of the environment (TBT); Quality requirements (TBT); Reducing trade barriers and facilitating trade (TBT)</t>
  </si>
  <si>
    <r>
      <rPr>
        <sz val="11"/>
        <rFont val="Calibri"/>
      </rPr>
      <t>https://members.wto.org/crnattachments/2025/TBT/TZA/25_08081_00_e.pdf</t>
    </r>
  </si>
  <si>
    <t>TZS 2913-1/ ISO 19867-1, Clean cookstoves and clean cooking solutions — Harmonized laboratory test protocols Part 1: Standard test sequence for emissions and performance, safety and durability.TZS 845, Air quality – SpecificationISO/TR 21276, Clean Cookstoves and clean cooking solutions — VocabularyISO 18125, Solid biofuels — Determination of calorific valueISO 4224, Ambient air — Determination of carbon monoxide — Non-dispersive infrared spectrometric methodISO 25597, Stationary source emissions — Test method for determining PM2.5 and PM10 mass in stack gases using cyclone samplers and sample dilutionISO 9096, Stationary source emissions — Manual determination of mass concentration of particulate matterISO 12039, Stationary source emissions — Determination of carbon monoxide, carbon dioxide and oxygen — Performance characteristics and calibration of automated measuring systems</t>
  </si>
  <si>
    <t>Significant New Use Rules on Certain Chemical Substances (25-1.5e)</t>
  </si>
  <si>
    <r>
      <rPr>
        <sz val="11"/>
        <rFont val="Calibri"/>
      </rPr>
      <t>https://members.wto.org/crnattachments/2025/TBT/USA/25_08118_00_e.pdf</t>
    </r>
  </si>
  <si>
    <t>90 Federal Register (FR) 49016, 3 November 2025; Title 40 Code of Federal Regulations (CFR) Part 721_x000D_
https://www.govinfo.gov/content/pkg/FR-2025-11-03/html/2025-19755.htm_x000D_
https://www.govinfo.gov/content/pkg/FR-2025-11-03/pdf/2025-19755.pdfThis proposed rule is identified by Docket Number EPA-HQ-OPPT-2024-0514. The Docket Folder is available from Regulations.gov at https://www.regulations.gov/docket/EPA-HQ-OPPT-2024-0514/document and provides access to primary and supporting documents as well as comments received. Documents are also accessible from Regulations.gov by searching the Docket Number. </t>
  </si>
  <si>
    <t>Nigeria</t>
  </si>
  <si>
    <t>DNIS 1226:2025 Nauclea latifolia (Arican Peach) First Edition                                                                                                                                                                         </t>
  </si>
  <si>
    <t>                                                                                                                                                                                                                                                                                                                                                                                           This Draft Nigeria National  Standard specifies the requirements and related tests methods for Nauclea latifola raw material for the production of relevant medicinal, pharmaceutical and nutraceutical products.</t>
  </si>
  <si>
    <t>Peaches, incl. nectarines, prepared or preserved, whether or not containing added sugar or other sweetening matter or spirit (excl. preserved with sugar but not laid in syrup, jams, fruit jellies, marmalades, fruit purée and pastes, obtained by cooking) (HS code(s): 200870)</t>
  </si>
  <si>
    <t>200870 - Peaches, incl. nectarines, prepared or preserved, whether or not containing added sugar or other sweetening matter or spirit (excl. preserved with sugar but not laid in syrup, jams, fruit jellies, marmalades, fruit purée and pastes, obtained by cooking)</t>
  </si>
  <si>
    <t>67.080.10 - Fruits and derived products</t>
  </si>
  <si>
    <t>Consumer information, labelling (TBT); Quality requirements (TBT); Harmonization (TBT); Reducing trade barriers and facilitating trade (TBT); Cost saving and productivity enhancement (TBT)</t>
  </si>
  <si>
    <t>Food standards</t>
  </si>
  <si>
    <r>
      <rPr>
        <sz val="11"/>
        <rFont val="Calibri"/>
      </rPr>
      <t>https://members.wto.org/crnattachments/2025/TBT/NGA/25_08120_00_e.pdf</t>
    </r>
  </si>
  <si>
    <t>  AOAC  2008.  02, Aflatoxins B1, B2, G1 &amp; and G2  ochratoxin A in ginseng &amp; ginger by multi toxin immunoaffinity column clean up and liquid chromatographic Quantification .ARS 53, General principles of food hygiene -Code of Practice.    ARS 56, Pre-packaged foods- Labelling.NIS ARS 950, African Traditional Medicine - Terms and terminologyNIS ARS 952, Guidelines on good Agricultural   &amp; collection practice (GACP) for Medicine plants.NIS ARS 955, African Traditional Medicines- Technical Guidelines for safety, efficacy &amp;quality of raw materials &amp; herbal medicines    CXS 1- General Standard for the Labelling of pre-packaged foodCXS-150, Standard for food grade saltCXS-192, General Standard for food additivesCXS  -193 ,- Codex general standard for contaminants and toxins in food &amp; feed     USP 30, NP 25, (2007), United States Pharmacopeia 30, National   formulary 25, 2: 1-1256. ISO 6579, Microbiology of food and animal feeding stuff - Horizontal method for the deletion of Salmonella spp.ISO 7251, Microbiology of Food and animal feeders stuffs-  Horizontal  methodISO 22283, Traditional Chinese Medicine -Determination of aflatoxins in natural products by LC -FLD      ISO 21527-2, Microbiology  of food and animal feeding stuffs-  Horizontal method for enumeration of yeast and moulds - part 2; Colony count technique in products with water activity less than or equal to 0.95ISO 21528-2 ; 2017, Microbiology of the food chain -Horizontal method for detection and enumeration of Enterobacteriaceae - Part 2; Colony Countertechnique.ISO 16649-1, Microbiology  of food and animal feeding stuffs- Horizontal method for the Enumeration of beta -glucuronidase- Positive Escherichia Coli- Part 1: Colony-Count technique at 44 degrees C using membranes and 5 -bromo-4-chloro-3-indolyl beta-d-glucuromide.AOAC 966.23, Aerobic Plate countISO 18664, Traditional Chinese Medicine - Determination of heavy metals in herbal medicines used in traditional Chinese  medicine                                                           </t>
  </si>
  <si>
    <t>WaterMark Certification Scheme - AS 4775. Emergency shower, eye and eye/face wash equipment and drench hoses</t>
  </si>
  <si>
    <t>This document specifies minimum requirements for the supply, installation, performance and use of —(a)   eyewash and shower equipment for the emergency treatment of the eyes or body of a person who has been exposed to materials which may cause injuries; and(b)  the following supplemental equipment:(i)  Drench hoses.(ii) Self-contained (portable) equipment.This document covers —(i)    emergency shower equipment;(ii)   eyewash equipment;(iii)  eye or face wash equipment;(iv)  combination shower and eyewash or eye or face wash equipment;(v)   Items (i) to (iv) above for people with disability; and(vi) accessibility for the above.This document does not cover large-scale multispray shower equipment that is used in major emergency response or military applications. However, eyewash units that are included with such equipment are covered by this document.NOTE: The equipment in this document is not suitable for the first aid of cryogenic burns.The Plumbing Code of Australia (PCA) requires that most products intended for use in plumbing and drainage installations in or around buildings to be evaluated and certified to WaterMark product specifications. WaterMark certification to an applicable product specification provides a process to evaluate and authorise products to enable their use in a plumbing and drainage installation. Thus ensuring that the plumbing and drainage products are fit for purpose for which they are intended.This Australian Standard was prepared in accordance with the Manual for the WaterMark Certification Scheme, Appendix 4, Protocol for Developing Product Specifications.The objective of the Australian Standard is to enable product certification in accordance with the requirements of the Plumbing Code of Australia (PCA).</t>
  </si>
  <si>
    <t>Emergency shower, eye and eye/face wash equipment and drench hoses.Baths, shower-baths, sinks and washbasins, of plastics (HS code(s): 392210); Appliances for pipes, boiler shells, tanks, vats or the like (excl. pressure-reducing valves, valves for the control of pneumatic power transmission, check "non-return" valves and safety or relief valves) (HS code(s): 848180)</t>
  </si>
  <si>
    <t>848180 - Appliances for pipes, boiler shells, tanks, vats or the like (excl. pressure-reducing valves, valves for the control of pneumatic power transmission, check "non-return" valves and safety or relief valves); 392210 - Baths, shower-baths, sinks and washbasins, of plastics</t>
  </si>
  <si>
    <t>23.060 - Valves; 91.140.70 - Sanitary installations</t>
  </si>
  <si>
    <r>
      <rPr>
        <sz val="11"/>
        <rFont val="Calibri"/>
      </rPr>
      <t>https://comment.standards.org.au/Drafts/4a766c11-1052-4e15-aee4-0d5b67477c94</t>
    </r>
  </si>
  <si>
    <t>  DNIS 1227:2025, African Traditional Medicine - Part 1- Cocus nucifera (Coconut oil) First Edition                                                                                     </t>
  </si>
  <si>
    <t>This Draft Nigeria National  Standard (DNNS) specifies the quality and safety requirements , packaging, sampling and reference method for testing of virgin (VCO) and refined coconut oil (RBD), which are derived from Cocus nucifera L. (coconut) kernel, and intended for traditional medicine and industrial purposes. </t>
  </si>
  <si>
    <t>Crude Coconut (Copra) oil HS code 151311000Refined Coconut (Copra) oil HS code 151319000</t>
  </si>
  <si>
    <t>151311 - Crude coconut oil</t>
  </si>
  <si>
    <t>67.200 - Edible oils and fats. Oilseeds</t>
  </si>
  <si>
    <t>Consumer information, labelling (TBT); Quality requirements (TBT); Reducing trade barriers and facilitating trade (TBT); Cost saving and productivity enhancement (TBT)</t>
  </si>
  <si>
    <r>
      <rPr>
        <sz val="11"/>
        <rFont val="Calibri"/>
      </rPr>
      <t>https://members.wto.org/crnattachments/2025/TBT/NGA/25_08123_00_e.pdf</t>
    </r>
  </si>
  <si>
    <t>As listed in the Normative reference of the draft document.</t>
  </si>
  <si>
    <t>Kenya</t>
  </si>
  <si>
    <t>Burundi</t>
  </si>
  <si>
    <t>RCD 739: 2025,Dried raw seaweed - Specification, First edition </t>
  </si>
  <si>
    <t>This draft Zanzibar National Standard specifies requirements, sampling and testing methods for dried raw seaweeds for human consumption.Note: This Draft Tanzania Standard was also notified under SPS committee.</t>
  </si>
  <si>
    <t>Seaweeds and other algae: (HS code(s): 12122); Food technology (ICS code(s): 67)</t>
  </si>
  <si>
    <t>12122 - - Seaweeds and other algae:</t>
  </si>
  <si>
    <t>67 - Food technology</t>
  </si>
  <si>
    <t>Consumer information, labelling (TBT); Prevention of deceptive practices and consumer protection (TBT); Protection of human health or safety (TBT); Protection of animal or plant life or health (TBT); Protection of the environment (TBT); Quality requirements (TBT); Harmonization (TBT); Reducing trade barriers and facilitating trade (TBT); Cost saving and productivity enhancement (TBT)</t>
  </si>
  <si>
    <r>
      <rPr>
        <sz val="11"/>
        <rFont val="Calibri"/>
      </rPr>
      <t>https://members.wto.org/crnattachments/2025/TBT/TZA/25_08083_00_e.pdf</t>
    </r>
  </si>
  <si>
    <t>CXC 193, Codex general standard for contaminants and toxins in food and feedCXC 52, Code of practice for fish and fishery productsEAS 39, Hygiene in the food and drink manufacturing industry ― Code of practiceISO 4833 (all parts), Microbiology of food and animal feeding stuffs — Horizontal method for theenumeration of microorganisms — Colony-count technique at 30 OCISO 6888 (all parts), Microbiology of food and animal feeding stuffs — Horizontal method for the enumeration of coagulase-positive staphylococci (Staphylococcus aureus and other species)ISO 16649-2, Microbiology of food and animal feeding stuffs — Horizontal method for the enumeration of beta-glucuronidase-positive Escherichia coli — Part 2: Colony-count technique at 44 degrees C using_x000D_
5-bromo-4-chloro-3-indolyl beta-D-glucuronideISO 21527-1, Microbiology of food and animal feeding stuffs — Horizontal method for the enumeration of yeasts and moulds — Part 1: Colony count technique in products with water activity greater than 0,95ZNS 61, Packaging and labelling of foodZNS 572, Code of aquaculture practices for seaweedZNS 664, General Principal of Food Hygiene</t>
  </si>
  <si>
    <t>1,2-Dichloroethane; Draft Risk Evaluation Under the Toxic 
Substances Control Act (TSCA); Notice of Availability and Request for 
Comment</t>
  </si>
  <si>
    <t>Notice - The Environmental Protection Agency (EPA or Agency) is announcing the availability of and seeking public comment on a draft risk evaluation under the Toxic Substances Control Act (TSCA) for 1,2- dichloroethane (CASRN 107-06-2). The purpose of risk evaluations under TSCA is to determine whether a chemical substance presents an unreasonable risk of injury to health or the environment under the conditions of use (COUs), including unreasonable risk to potentially exposed or susceptible subpopulations identified as relevant to the risk evaluation by EPA, and without consideration of costs or non-risk factors. EPA used the best available science to prepare this draft risk evaluation and to preliminarily determine, based on the weight of scientific evidence, that 1,2-dichloroethane poses unreasonable risk to human health and the environment driven primarily by certain COUs analyzed in the draft risk evaluation.</t>
  </si>
  <si>
    <t>1,2-Dichloroethane; Environmental protection (ICS code(s): 13.020); Production in the chemical industry (ICS code(s): 71.020); Products of the chemical industry (ICS code(s): 71.100)</t>
  </si>
  <si>
    <r>
      <rPr>
        <sz val="11"/>
        <rFont val="Calibri"/>
      </rPr>
      <t>https://members.wto.org/crnattachments/2025/TBT/USA/25_08080_00_e.pdf</t>
    </r>
  </si>
  <si>
    <t>90 Federal Register (FR) 52054, 19 November 2025:_x000D_
https://www.govinfo.gov/content/pkg/FR-2025-11-19/html/2025-20240.htm_x000D_
https://www.govinfo.gov/content/pkg/FR-2025-11-19/pdf/2025-20240.pdf_x000D_
This notice is identified by Docket Number EPA-HQ-OPPT-2018-0427. The Docket Folder is available from Regulations.gov at https://www.regulations.gov/docket/EPA-HQ-OPPT-2018-0427/document and provides access to primary and supporting documents as well as comments received. Documents are also accessible from Regulations.gov by searching the Docket Number. </t>
  </si>
  <si>
    <t>Significant New Use Rules on Certain Chemical Substances (25-2.5e)</t>
  </si>
  <si>
    <r>
      <rPr>
        <sz val="11"/>
        <rFont val="Calibri"/>
      </rPr>
      <t>https://members.wto.org/crnattachments/2025/TBT/USA/25_08119_00_e.pdf</t>
    </r>
  </si>
  <si>
    <t>90 Federal Register (FR) 49180, 3 November 2025; Title 40 Code of Federal Regulations (CFR) Part 721_x000D_
https://www.govinfo.gov/content/pkg/FR-2025-11-03/html/2025-19757.htm_x000D_
https://www.govinfo.gov/content/pkg/FR-2025-11-03/pdf/2025-19757.pdfThis proposed rule is identified by Docket Number EPA-HQ-OPPT-2025-0314. The Docket Folder is available from Regulations.gov at https://www.regulations.gov/docket/EPA-HQ-OPPT-2025-0314/document and provides access to primary and supporting documents as well as comments received. Documents are also accessible from Regulations.gov by searching the Docket Number. </t>
  </si>
  <si>
    <t>MEDC 3 (3742) DTZS, Road vehicles - Retro-reflective registration number plate for motor vehicles and trailers - Specifications, Fourth Edition, First Edition</t>
  </si>
  <si>
    <t>This Draft Standard specifies the requirements for the design, construction, installation, testing and commissioning, operation, maintenance, layout of the LPG storage and dispensing facilities at filling stations where LPG is used as a vehicle fuel._x000D_
It includes tanks, pumps, dispensers, fittings, pipework, off-loading facilities, electrical equipment and fire protection</t>
  </si>
  <si>
    <t>Petroleum products and natural gas handling equipment (ICS code(s): 75.200)</t>
  </si>
  <si>
    <t>75.200 - Petroleum products and natural gas handling equipment</t>
  </si>
  <si>
    <t>Prevention of deceptive practices and consumer protection (TBT); Protection of human health or safety (TBT)</t>
  </si>
  <si>
    <r>
      <rPr>
        <sz val="11"/>
        <rFont val="Calibri"/>
      </rPr>
      <t>https://members.wto.org/crnattachments/2025/TBT/TZA/25_08082_00_e.pdf</t>
    </r>
  </si>
  <si>
    <t>TZS 2374-2: 2020- EAS 924-2: 2018: Handling, storage, and distribution of Liquefied Petroleum Gas (LPG) in domestic, commercial, and industrial installations — Code of practice — Part 2: LPG installations involving gas storage vessels of individual water capacity exceeding 150 L and combined water capacity not exceeding 9 000 L per installationTZS 2374-2: 2020- EAS 924-2: 2018: Handling, storage, and distribution of Liquefied Petroleum Gas (LPG) in domestic, commercial, and industrial installations — Code of practice — Part 3: Liquefied petroleum gas installations involving storage vessels of individual water capacity exceeding 9000 L.ISO 3419: Non-alloy and alloy steel butt-welding fittingsISO 5251: Stainless steel butt-welding fittings</t>
  </si>
  <si>
    <t>Draft Commission Implementing Regulation approving 2,2-Dibromo-2-cyanoacetamide (DBNPA) as an existing active substance for use in biocidal products of product-type 11 in accordance with Regulation (EU) No 528/2012 of the European Parliament and of the Council</t>
  </si>
  <si>
    <t>This draft Commission Implementing Regulation approves 2,2-Dibromo-2-cyanoacetamide (DBNPA) as an existing active substance for use in biocidal products of product-type 11.The substance meets the exclusion criteria set out in Article 5(1) of the Regulation (EU) No 528/2012, but it fulfils the condition for derogation of Article 5(2), (b) and/or (c), of that Regulation for specific uses.</t>
  </si>
  <si>
    <t>Biocidal products</t>
  </si>
  <si>
    <t>Protection of human health or safety (TBT); Protection of the environment (TBT); Harmonization (TBT)</t>
  </si>
  <si>
    <r>
      <rPr>
        <sz val="11"/>
        <rFont val="Calibri"/>
      </rPr>
      <t>https://members.wto.org/crnattachments/2025/TBT/EEC/25_08065_00_e.pdf
https://members.wto.org/crnattachments/2025/TBT/EEC/25_08065_01_e.pdf</t>
    </r>
  </si>
  <si>
    <t>-Regulation (EU) No 528/2012 of the European Parliament and of the Council of 22 May 2012 concerning the making available on the market and use of biocidal products (OJ L 167, 27.6.2012, p. 1.). Available in all EU languages. EUR-Lex - 32012R0528 - EN - EUR-Lex (europa.eu)</t>
  </si>
  <si>
    <t>Partial Amendment of the Regulation for Radio Equipment, etc.</t>
  </si>
  <si>
    <t>Japan will amend the Regulation for Radio Equipment, etc. to add the advanced Fixed Wireless Access (FWA) system(22GHz band).</t>
  </si>
  <si>
    <t>Radio equipment for the advanced Fixed Wireless Access(FWA) system(22GHz band)</t>
  </si>
  <si>
    <t>33.060 - Radiocommunications</t>
  </si>
  <si>
    <r>
      <rPr>
        <sz val="11"/>
        <rFont val="Calibri"/>
      </rPr>
      <t>https://members.wto.org/crnattachments/2025/TBT/JPN/25_08028_00_e.pdf</t>
    </r>
  </si>
  <si>
    <t>The basic law is the Radio Act (Act No. 131 of May 2, 1950). https://www.japaneselawtranslation.go.jp/en/laws/view/3205The amendment will be published in “KAMPO”(Official Government Gazette) when adopted.(available in Japanese)</t>
  </si>
  <si>
    <t>Technical Amendments to the EPCRA Hazardous Chemical Inventory 
Reporting Requirements To Conform to the 2024 OSHA Hazard Communication 
Standard</t>
  </si>
  <si>
    <t xml:space="preserve">Proposed rule - The Environmental Protection Agency is proposing to conform the Emergency Planning and Community Right-to-Know Act (EPCRA) hazardous chemical inventory reporting regulations to the Occupational Safety and Health Administration's (OSHA) Hazard Communication Standard (HCA) amendments of 2012 and 2024. The Emergency Planning and Community Right-to-Know Act and its regulations rely on the Occupational Safety and Health Administration's Hazard Communication Standard for the definition of a hazardous chemical and for the categories of health and physical hazards that must be reported under the hazardous chemical inventory regulations. This action proposes to conform the terminology used and information that must be reported on the hazardous chemical inventory forms to the Hazard Communication Standard amendments. As a result, this proposed action would also improve first responder and community safety, reduce discrepancies and confusion, prevent interpretation burdens on facilities when using (Material) Safety Data Sheets to complete annual hazardous chemical inventory reports, and improve clarity. In the ''Rules and Regulations'' section of this Federal Register, we are intending to implement the proposed amendments in this proposed rule as a direct final rule without a prior proposed rule. If we receive no adverse comment, we will not take further action on this proposed rule. _x000D_
</t>
  </si>
  <si>
    <t>Hazardous chemicals; Environmental protection (ICS code(s): 13.020); Production in the chemical industry (ICS code(s): 71.020); Products of the chemical industry (ICS code(s): 71.100)</t>
  </si>
  <si>
    <r>
      <rPr>
        <sz val="11"/>
        <rFont val="Calibri"/>
      </rPr>
      <t>https://members.wto.org/crnattachments/2025/TBT/USA/25_08017_00_e.pdf</t>
    </r>
  </si>
  <si>
    <t xml:space="preserve">90 Federal Register (FR) 51266, 17 November 2025; Title 40 Code of Federal Regulations (CFR) Part 370_x000D_
https://www.govinfo.gov/content/pkg/FR-2025-11-17/html/2025-19920.htm_x000D_
https://www.govinfo.gov/content/pkg/FR-2025-11-17/pdf/2025-19920.pdfThis proposed rule is identified by Docket Number EPA-HQ-OLEM-2025-0299. The Docket Folder is available on Regulations.gov at https://www.regulations.gov/docket/EPA-HQ-OLEM-2025-0299/document and provides access to primary documents as well as comments received. Documents are also accessible from Regulations.gov by searching the Docket Number. Technical Amendments to the EPCRA Hazardous Chemical Inventory 
Reporting Requirements To Conform to the 2024 OSHA Hazard Communication 
Standard, Direct Final Rule, published 17 November 2025 will be notified as Add.1:_x000D_
https://www.govinfo.gov/content/pkg/FR-2025-11-17/html/2025-19921.htm_x000D_
https://www.govinfo.gov/content/pkg/FR-2025-11-17/pdf/2025-19921.pdf_x000D_
</t>
  </si>
  <si>
    <t>Jordan</t>
  </si>
  <si>
    <t>DJS 1915:2025 (Second Draft) – Sugar and Sugar Products – Instant Whipping Cream Powder with Vegetable Fat</t>
  </si>
  <si>
    <t>The draft Jordanian Standard specifies technical, compositional, safety, microbiological, packaging, labelling, and sampling requirements for Instant Whipping Cream Powder with Vegetable Fat.</t>
  </si>
  <si>
    <t>Sugar and sugar products (ICS code(s): 67.180.10)</t>
  </si>
  <si>
    <t>67.180.10 - Sugar and sugar products</t>
  </si>
  <si>
    <t>Prevention of deceptive practices and consumer protection (TBT); Protection of human health or safety (TBT); Harmonization (TBT); Reducing trade barriers and facilitating trade (TBT)</t>
  </si>
  <si>
    <r>
      <rPr>
        <sz val="11"/>
        <rFont val="Calibri"/>
      </rPr>
      <t>https://jsmo.gov.jo/EBV4.0/Root_Storage/AR/EB_UsefullLinks/DJS_1_instant_cream.pdf</t>
    </r>
  </si>
  <si>
    <t>Syrian standard 1387/2016UAE standard 1016/2017Egyption standard 1599/2005</t>
  </si>
  <si>
    <t>Korea, Republic of</t>
  </si>
  <si>
    <t>Draft Amendment of Technical Standards for Radio Equipment for Simple Radio Stations, Space Stations, Earth Stations, Radio Wave Detection and Other Radio Equipment</t>
  </si>
  <si>
    <t xml:space="preserve">Reorganizing common conditions of Earth Stations. (Citing international standards or internationally accepted criteria)It regulates the regulations for radio emission of Earth Stations operating in the fixed satellite service (FSS) frequency band under the transmission control of other radio stations or radio equipment. (Citing international standards or internationally accepted criteria)Supplementary provisions for application of conformity assessment for the relevant radio equipment are prescribed._x000D_
</t>
  </si>
  <si>
    <t>Earth Stations operating in the fixed satellite service (FSS) frequency band under the transmission control of other radio stations or radio equipment</t>
  </si>
  <si>
    <t>33.060.30 - Radio relay and fixed satellite communications systems</t>
  </si>
  <si>
    <r>
      <rPr>
        <sz val="11"/>
        <rFont val="Calibri"/>
      </rPr>
      <t>https://members.wto.org/crnattachments/2025/TBT/KOR/25_08018_00_x.pdf</t>
    </r>
  </si>
  <si>
    <t>RRA Public Notice No. 2025-05</t>
  </si>
  <si>
    <t>United States Standards for Grades of Orange Juice</t>
  </si>
  <si>
    <t>Interim final notice - The Agricultural Marketing Service (AMS) is revising the U.S. 
Standards for Grades of Orange Juice (U.S. OJ Standards). This Interim 
Final Notice (IFN) revises the limits for Grade B Brix allowances in 
Pasteurized Orange Juice (POJ) under the U.S. OJ Standards to reference 
the Food and Drug Administration's (FDA) Standard of Identity (SOI) for 
POJ (notified as G/TBT/N/USA/2231</t>
  </si>
  <si>
    <t>Orange juice; Quality (ICS code(s): 03.120); Fruits and derived products (ICS code(s): 67.080.10); Non-alcoholic beverages (ICS code(s): 67.160.20)</t>
  </si>
  <si>
    <t>200912 - Orange juice, unfermented, Brix value &lt;= 20 at 20°C, whether or not containing added sugar or other sweetening matter (excl. containing spirit and frozen)</t>
  </si>
  <si>
    <t>03.120 - Quality; 67.080.10 - Fruits and derived products; 67.160.20 - Non-alcoholic beverages</t>
  </si>
  <si>
    <t>Quality requirements (TBT); Harmonization (TBT); Reducing trade barriers and facilitating trade (TBT)</t>
  </si>
  <si>
    <r>
      <rPr>
        <sz val="11"/>
        <rFont val="Calibri"/>
      </rPr>
      <t>https://members.wto.org/crnattachments/2025/TBT/USA/25_08051_00_e.pdf</t>
    </r>
  </si>
  <si>
    <t xml:space="preserve">90 Federal Register (FR) 51637, 18 November 2025:_x000D_
https://www.govinfo.gov/content/pkg/FR-2025-11-18/html/2025-20222.htm_x000D_
https://www.govinfo.gov/content/pkg/FR-2025-11-18/pdf/2025-20222.pdfThis interim final notice is identified by Docket Number AMS-SC-25-0057. The Docket Folder is available from Regulations.gov at https://www.regulations.gov/docket/AMS-SC-25-0057/document and provides access to primary documents as well as comments received. Documents are also accessible from Regulations.gov by searching the Docket Number. _x000D_
_x000D_
</t>
  </si>
  <si>
    <t>Modification of Significant New Use Rules of Certain Chemical 
Substances (23-1.M)</t>
  </si>
  <si>
    <t>The Environmental Protection Agency (EPA) is proposing to amend the significant new use rules &gt;SNURs) for certain chemical substances identified herein, which were 
the subject of one or more premanufacture notices (PMNs), a Microbial 
Commercial Activity Notice (MCAN) for one substance, and in some cases 
significant new use notices (SNUNs). This action would amend the SNURs 
to (1) allow certain new uses reported in the SNUNs or PMNs without 
additional notification requirements, (2) modify the significant new 
use notification requirements based on the actions and determinations 
for the SNUN or PMN submissions or based on the examination of new test 
data or other information, and (3) make technical amendments to several 
SNURs. EPA is proposing these amendments based on our review of new and 
existing data for the chemical substances.</t>
  </si>
  <si>
    <t>Protection of the environment (TBT)</t>
  </si>
  <si>
    <r>
      <rPr>
        <sz val="11"/>
        <rFont val="Calibri"/>
      </rPr>
      <t>https://members.wto.org/crnattachments/2025/TBT/USA/25_08052_00_e.pdf</t>
    </r>
  </si>
  <si>
    <t>90 Federal Register (FR) 48717, 28 October 2025; Title 40 Code of Federal Regulations (CFR) Part 721 and 725_x000D_
https://www.govinfo.gov/content/pkg/FR-2025-10-28/html/2025-19673.htm_x000D_
https://www.govinfo.gov/content/pkg/FR-2025-10-28/pdf/2025-19673.pdfThis proposed rule is identified by Docket Number EPA-HQ-OPPT-2022-0863. The Docket Folder is available on Regulations.gov at https://www.regulations.gov/docket/EPA-HQ-OPPT-2022-0863/document and provides access to primary documents as well as comments received. Documents are also accessible from Regulations.gov by searching the Docket Number. </t>
  </si>
  <si>
    <t>DARS 1524-1:2025, Cosmetics — Safety of cosmetic products ingredients — Part 1: List of prohibited substances, First edition</t>
  </si>
  <si>
    <t>This Draft East African Standard specifies chemical name/INN, CAS number and EC number under which specific use as substance, is prohibited in cosmetic products.</t>
  </si>
  <si>
    <t>ESSENTIAL OILS AND RESINOIDS; PERFUMERY, COSMETIC OR TOILET PREPARATIONS (HS code(s): 33); Cosmetics. Toiletries (ICS code(s): 71.100.70), Cosmetic products</t>
  </si>
  <si>
    <t>Consumer information, labelling (TBT); Prevention of deceptive practices and consumer protection (TBT); Protection of human health or safety (TBT); Harmonization (TBT); Reducing trade barriers and facilitating trade (TBT)</t>
  </si>
  <si>
    <r>
      <rPr>
        <sz val="11"/>
        <rFont val="Calibri"/>
      </rPr>
      <t>https://members.wto.org/crnattachments/2025/TBT/UGA/25_08010_00_e.pdf</t>
    </r>
  </si>
  <si>
    <t>EAS 377-1:2022,Cosmetics and cosmetic products - Part 1: List of prohibited substances, Second Edition</t>
  </si>
  <si>
    <t>DARS 2213:2025, List by category of cosmetic products, First Edition</t>
  </si>
  <si>
    <t>This Draft African Standard provides the list of products that are categorized as cosmetics. This standard does not apply to cosmetic products for which therapeutic claims are made and biocidal products.</t>
  </si>
  <si>
    <t>ESSENTIAL OILS AND RESINOIDS; PERFUMERY, COSMETIC OR TOILET PREPARATIONS (HS code(s): 33); Cosmetics. Toiletries (ICS code(s): 71.100.70); Cosmetic products</t>
  </si>
  <si>
    <t>Consumer information, labelling (TBT); Prevention of deceptive practices and consumer protection (TBT); Protection of the environment (TBT); Harmonization (TBT); Reducing trade barriers and facilitating trade (TBT)</t>
  </si>
  <si>
    <r>
      <rPr>
        <sz val="11"/>
        <rFont val="Calibri"/>
      </rPr>
      <t>https://members.wto.org/crnattachments/2025/TBT/UGA/25_08008_00_e.pdf</t>
    </r>
  </si>
  <si>
    <t>EAS 334:2024, List by category of cosmetic products</t>
  </si>
  <si>
    <t>DUS 2689:2025, Clean cookstoves and clean cooking solutions ─ institutional biomass cookstove — specification, First Edition</t>
  </si>
  <si>
    <t>This draft Uganda standard specifies the construction and performance requirements for institutional cookstoves (ICS) using solid biomass fuels having firepower greater than 10 kW. This document includes specifications that apply to fixed or portable stoves used in institutions.</t>
  </si>
  <si>
    <t>PLASTICS AND ARTICLES THEREOF (HS code(s): 39); Kitchen equipment (ICS code(s): 97.040)Stoves, heaters, grates, fires, wash boilers, braziers and similar domestic appliances, of iron or steel, for solid fuel or other non-electricsource of energy (excl. liquid or gaseous fuel, and cooking appliances, whether or not with oven, separate ovens, plate warmers, central heating boilers, hot water cylinders and large cooking appliances) (HS code(s): 732189); Other kitchen equipment (ICS code(s): 97.040.99); biomass cookstove</t>
  </si>
  <si>
    <t>732189 - Stoves, heaters, grates, fires, wash boilers, braziers and similar domestic appliances, of iron or steel, for solid fuel or other non-electricsource of energy (excl. liquid or gaseous fuel, and cooking appliances, whether or not with oven, separate ovens, plate warmers, central heating boilers, hot water cylinders and large cooking appliances); 39 - PLASTICS AND ARTICLES THEREOF</t>
  </si>
  <si>
    <t>97.040 - Kitchen equipment; 97.040.99 - Other kitchen equipment</t>
  </si>
  <si>
    <r>
      <rPr>
        <sz val="11"/>
        <rFont val="Calibri"/>
      </rPr>
      <t>https://members.wto.org/crnattachments/2025/TBT/UGA/25_08013_00_e.pdf</t>
    </r>
  </si>
  <si>
    <t>ISO 5714: Clean cookstoves and clean cooking solutions — Test protocols for institutional cookstovesISO 19867-1– Clean cookstoves and clean cooking solutions — Part 1: Laboratory test performanceUS 761: Household biomass stoves — requirementsISO 19869, Clean cookstoves and clean cooking solutions — Field testing methods for cookstovesUS 761, Household biomass stoves Requirements</t>
  </si>
  <si>
    <t>DARS 1524-3:2025, Cosmetics — Safety of cosmetic products ingredients — Part 3: List of allowed colorants, preservatives and UV-filters, First Edition</t>
  </si>
  <si>
    <t>This Draft African Standard specifies list of colorants, preservatives and UV-filters allowed in cosmetic products.</t>
  </si>
  <si>
    <r>
      <rPr>
        <sz val="11"/>
        <rFont val="Calibri"/>
      </rPr>
      <t>https://members.wto.org/crnattachments/2025/TBT/UGA/25_08012_00_e.pdf</t>
    </r>
  </si>
  <si>
    <t>CDARS/TC 40/003-2, — Safety of cosmetic products ingredients — Part 2: List of substances which cosmetic products must not contain except subject to the restrictions laid downCommission Regulation (EU) 2022/135 of 31 January 2022 amending Regulation (EC) No 1223/2009 of the European Parliament and of the Council as regards the use of Methyl-N-methylanthranilate in cosmetic productsCommission Regulation (EU) 2021/1902 of 29 October 2021 amending Annexes II, III and V to  Regulation (EC) No 1223/2009 of the European Parliament and of the Council as regards the use in cosmetic products of certain substances classified as carcinogenic, mutagenic or toxic for reproductionCommission Regulation (EU) 2021/1099 of 5 July 2021 amending Annexes II and III to Regulation (EC) No 1223/2009 of the European Parliament and of the Council on cosmetic productsCommission Regulation (EU) 2021/850 of 26 May 2021 amending and correcting Annexes II and amending Annexes III, IV and VICorrigendum to Commission Regulation (EU) 2021/1099 of 5 July 2021 amending Annexes II and III to Regulation (EC) No 1223/2009 of the European Parliament and of the Council on cosmetic productsCorrigendum to Commission Regulation (EU) 2021/850 of 26 May 2021 amending and correcting Annex II and amending Annexes III, IV and VI to Regulation (EC) No 1223/2009 of the European Parliament and of the Council on cosmetic productsCorrigendum to Commission Regulation (EU) 2020/1683 of 12 November 2020 amending Annexes II and III Commission Regulation (EU) 2020/1683 of 12 November 2020 amending Annexes II and III 4. Corrigendum to Commission Regulation (EU) 2019/1966 of 27 November 2019 amending and correcting Annexes II, III and V Commission Regulation (EU) 2019/1966 of 27 November 2019 amending Annexes II, III and V Commission Regulation (EU) 2019/831 of 22 May 2019 amending Annexes II, III and V Commission Regulation (EU) 2019/681 of 30 April 2019 amending Annex II Corrigendum to Commission Regulation (EU) 2018/978 of 9 July 2018 amending Annexes II and III Commission Regulation (EU) 2018/978 of 9 July 2018 amending Annexes II and III Commission Regulation (EU) 2017/1410 of 2 August amending Annexes II and IIICommission Regulation (EU) 2015/1298 of 28 July amending Annexes II and VICommission Regulation (EU) No 358/2014 of 9 April 2014 amending annexes Ⅱ and Ⅴ Commission Regulation (EU) No 658/2013 of 10 July 2013 amending Annexes Ⅱ and ⅢCommission Regulation (EU) No 344/2013 of 4 April 2013 amending AnnexesRegulation (EC) No. 1223/2009 of the European Parliament and of the Council of 30th November  2009 on cosmetic products</t>
  </si>
  <si>
    <t>DARS 1524-2:2025, Cosmetics — Safety of cosmetic products ingredients — Part 2: List of substances which cosmetic products must not contain except subject to the restrictions laid down, First Edition</t>
  </si>
  <si>
    <t>This Draft African Standard specifies list of substances which cosmetic products must not contain except subject to the restrictions laid down. This draft standard does not apply to medicinal products, medical devices or biocidal products.</t>
  </si>
  <si>
    <r>
      <rPr>
        <sz val="11"/>
        <rFont val="Calibri"/>
      </rPr>
      <t>https://members.wto.org/crnattachments/2025/TBT/UGA/25_08011_00_e.pdf</t>
    </r>
  </si>
  <si>
    <t>EAS 377-2: 2022, Cosmetic and cosmetic products — Part 2: List of substances which cosmetic products must not contain except subject to the restrictions laid downCommission Regulation (EU) 2022/135 of 31 January 2022 amending Regulation (EC) No 1223/2009 of the European Parliament and of the Council as regards the use of Methyl-N-methylanthranilate in cosmetic productsCommission Regulation (EU) 2021/1902 of 29 October 2021 amending Annexes II, III and V to Regulation (EC) No 1223/2009 of the European Parliament and of the Council as regards the use in cosmetic products of certain substances classified as carcinogenic, mutagenic or toxic for reproductionCommission Regulation (EU) 2021/1099 of 5 July 2021 amending Annexes II and III to Regulation (EC) No 1223/2009 of the European Parliament and of the Council on cosmetic productsCommission Regulation (EU) 2021/850 of 26 May 2021 amending and correcting Annexes II and amending Annexes III, IV and VICorrigendum to Commission Regulation (EU) 2021/1099 of 5 July 2021 amending Annexes II and III to Regulation (EC) No 1223/2009 of the European Parliament and of the Council on cosmetic productsCorrigendum to Commission Regulation (EU) 2021/850 of 26 May 2021 amending and correcting Annex II and amending Annexes III, IV and VI to Regulation (EC) No 1223/2009 of the European Parliament and of the Council on cosmetic productsCorrigendum to Commission Regulation (EU) 2020/1683 of 12 November 2020 amending Annexes II and IIICommission Regulation (EU) 2020/1683 of 12 November 2020 amending Annexes II and III 4. Corrigendum to Commission Regulation (EU) 2019/1966 of 27 November 2019 amending and correcting Annexes II, III and V Commission Regulation (EU) 2019/1966 of 27 November 2019 amending Annexes II, III and VCommission Regulation (EU) 2019/831 of 22 May 2019 amending Annexes II, III and VCommission Regulation (EU) 2019/681 of 30 April 2019 amending Annex IICorrigendum to Commission Regulation (EU) 2018/978 of 9 July 2018 amending Annexes II and IIICommission Regulation (EU) 2018/978 of 9 July 2018 amending Annexes II and IIICommission Regulation (EU) 2017/1410 of 2 August amending Annexes II and IIICommission Regulation (EU) 2015/1298 of 28 July amending Annexes II and VI Commission Regulation (EU) No 358/2014 of 9 April 2014 amending annexes II and VCommission Regulation (EU) No 658/2013 of 10 July 2013 amending Annexes II and IIICommission Regulation (EU) No 344/2013 of 4 April 2013 amending AnnexesRegulation (EC) No. 1223/2009 of the European Parliament and of the Council of 30th November 2009 on cosmetic products. http://data.europa.eu/eli/reg/2009/1223</t>
  </si>
  <si>
    <t>DARS 2212:2025, Cosmetics — Labelling of cosmetic products — Requirements, First Edition</t>
  </si>
  <si>
    <t>This Draft African Standard specifies requirements for the labelling of cosmetic products. This standard applies to all cosmetic products as defined in Clause 3.1 and specified in DARS/TC04/002. This standard does not apply to cosmetic products for which therapeutic claims are made and biocidal products.</t>
  </si>
  <si>
    <t>ESSENTIAL OILS AND RESINOIDS; PERFUMERY, COSMETIC OR TOILET PREPARATIONS (HS code(s): 33); Cosmetics. Toiletries (ICS code(s): 71.100.70); Cosmetics products.</t>
  </si>
  <si>
    <t>Consumer information, labelling (TBT); Prevention of deceptive practices and consumer protection (TBT); Protection of human health or safety (TBT); Protection of the environment (TBT); Harmonization (TBT); Reducing trade barriers and facilitating trade (TBT)</t>
  </si>
  <si>
    <t>Labelling</t>
  </si>
  <si>
    <r>
      <rPr>
        <sz val="11"/>
        <rFont val="Calibri"/>
      </rPr>
      <t>https://members.wto.org/crnattachments/2025/TBT/UGA/25_08009_00_e.pdf</t>
    </r>
  </si>
  <si>
    <t>DARS/TC04/002, List by category of cosmetic productsEAS 346:2022, Labelling of cosmetics — RequirementsISO 22715:2006, Cosmetics — Packaging and labellingSANS 98:2012, Cosmetics — Ingredient labelling of cosmetics</t>
  </si>
  <si>
    <t>Philippines</t>
  </si>
  <si>
    <t>Implementing Guidelines of the World Health Organization (WHO) Collaborative Procedure on the Registration of Pharmaceutical Products Approved by Stringent Regulatory Authorities (SRAs) </t>
  </si>
  <si>
    <t>The policy provides the guidelines for the implementation of the World Health Organization (WHO) Collaborative Registration Procedure (CRP) for pharmaceutical products approved by Stringent Regulatory Authorities (SRAs) in accordance with the WHO Technical Report Series (TRS) No. 1010, 2018 Annex 11.</t>
  </si>
  <si>
    <t>Pharmaceutics (ICS code(s): 11.120)</t>
  </si>
  <si>
    <t>11.120 - Pharmaceutics</t>
  </si>
  <si>
    <t>Protection of human health or safety (TBT); Other (TBT)</t>
  </si>
  <si>
    <r>
      <rPr>
        <sz val="11"/>
        <rFont val="Calibri"/>
      </rPr>
      <t>https://members.wto.org/crnattachments/2025/TBT/PHL/25_07968_00_e.pdf
https://members.wto.org/crnattachments/2025/TBT/PHL/25_07968_01_e.pdf
https://members.wto.org/crnattachments/2025/TBT/PHL/25_07968_02_e.pdf
https://members.wto.org/crnattachments/2025/TBT/PHL/25_07968_03_e.pdf
https://members.wto.org/crnattachments/2025/TBT/PHL/25_07968_04_e.pdf
https://members.wto.org/crnattachments/2025/TBT/PHL/25_07968_05_e.pdf
https://members.wto.org/crnattachments/2025/TBT/PHL/25_07968_06_e.pdf
https://members.wto.org/crnattachments/2025/TBT/PHL/25_07968_07_e.pdf
https://members.wto.org/crnattachments/2025/TBT/PHL/25_07968_08_e.pdf
https://members.wto.org/crnattachments/2025/TBT/PHL/25_07968_09_e.pdf
https://members.wto.org/crnattachments/2025/TBT/PHL/25_07968_10_e.pdf</t>
    </r>
  </si>
  <si>
    <t>Republic Act (RA) No. 9711: “Food and Drug Administration (FDA) Act of 2009”AO No. 2020-0045: “Establishing Facilitated Registration Pathways for Drug Products, including Vaccines and Biologicals”AO No. 2024-0013: “General Rules and Regulations on the Registration of Pharmaceutical Products and Active Pharmaceutical Ingredients Intended for Human Use”</t>
  </si>
  <si>
    <t>Proposed amendment to the “Labelling Standards for Foods”</t>
  </si>
  <si>
    <t>The Ministry of Food and Drug Safety (MFDS) would like to revise the below statement from Foods Labeling Standards. The main points of the amendments are as follows:_x000D_
1) Improving the labelling standards for decaffeinated coffee_x000D_
2) Strengthening labelling standards for alcoholic drink collaborative products</t>
  </si>
  <si>
    <t>Food</t>
  </si>
  <si>
    <t>22 - BEVERAGES, SPIRITS AND VINEGAR; 0901 - Coffee, whether or not roasted or decaffeinated; coffee husks and skins; coffee substitutes containing coffee in any proportion</t>
  </si>
  <si>
    <t>67.140.20 - Coffee and coffee substitutes; 67.160.10 - Alcoholic beverages</t>
  </si>
  <si>
    <t>Consumer information, labelling (TBT)</t>
  </si>
  <si>
    <t>Food standards; Labelling</t>
  </si>
  <si>
    <r>
      <rPr>
        <sz val="11"/>
        <rFont val="Calibri"/>
      </rPr>
      <t>https://members.wto.org/crnattachments/2025/TBT/KOR/25_07989_00_x.pdf</t>
    </r>
  </si>
  <si>
    <t>MFDS NOTIFICATION No. 2025-448, 6 November 2025</t>
  </si>
  <si>
    <t>Russian Federation</t>
  </si>
  <si>
    <t>Draft amendments to the Rules of Good Manufacturing Practice in the Eurasian Economic Union</t>
  </si>
  <si>
    <t>Supplementation of the Rules of Good Manufacturing Practice with Requirements for the production of high-tech medicines harmonized with the current version of the Rules of Good Manufacturing Practice of the European Union and relevant international standards to ensure stable quality of the production process of the specified group of drugs in order to promptly identify deviations in the production process, as a result of which the finished product will be recognized as substandard.</t>
  </si>
  <si>
    <t>HS Code(s): 3003, 3004 (Pharmaceuticals)</t>
  </si>
  <si>
    <t>3004 - Medicaments consisting of mixed or unmixed products for therapeutic or prophylactic uses, put up in measured doses "incl. those for transdermal administration" or in forms or packings for retail sale (excl. goods of heading 3002, 3005 or 3006); 3003 - Medicaments consisting of two or more constituents mixed together for therapeutic or prophylactic uses, not in measured doses or put up for retail sale (excl. goods of heading 3002, 3005 or 3006)</t>
  </si>
  <si>
    <t>11.120.10 - Medicaments</t>
  </si>
  <si>
    <t>The Draft amendments to the Rules of Good Manufacturing Practice in the Eurasian Economic Unionhttps://regulation.eaeunion.org/orv/3269/Decision of the Council of the Eurasian Economic Commission No.77 of November 3, 2016https://docs.eaeunion.org/documents/306/2586/</t>
  </si>
  <si>
    <t>Kyrgyz Republic</t>
  </si>
  <si>
    <t xml:space="preserve">Supplementation of the Rules of Good Manufacturing Practice with Requirements for the production of high-tech medicines harmonized with the current version of the Rules of Good Manufacturing Practice of the European Union and relevant international standards to ensure stable quality of the production process of the specified group of drugs in order to promptly identify deviations in the production process, as a result of which the finished product will be recognized as substandard._x000D_
_x000D_
</t>
  </si>
  <si>
    <t>3003 - Medicaments consisting of two or more constituents mixed together for therapeutic or prophylactic uses, not in measured doses or put up for retail sale (excl. goods of heading 3002, 3005 or 3006); 3004 - Medicaments consisting of mixed or unmixed products for therapeutic or prophylactic uses, put up in measured doses "incl. those for transdermal administration" or in forms or packings for retail sale (excl. goods of heading 3002, 3005 or 3006)</t>
  </si>
  <si>
    <r>
      <rPr>
        <sz val="11"/>
        <rFont val="Calibri"/>
      </rPr>
      <t>https://members.wto.org/crnattachments/2025/TBT/KGZ/25_07970_00_x.pdf
https://members.wto.org/crnattachments/2025/TBT/KGZ/25_07970_01_x.pdf
https://members.wto.org/crnattachments/2025/TBT/KGZ/25_07970_02_x.pdf</t>
    </r>
  </si>
  <si>
    <t>The Draft amendments to the Rules of Good Manufacturing Practice in the Eurasian Economic https://regulation.eaeunion.org/orv/3269/ Decision of the Council of the Eurasian Economic Commission No.77 of November 3, 2016 https://docs.eaeunion.org/documents/306/2586/ </t>
  </si>
  <si>
    <t>Classification of Pharmaceutical Products Intended for Human Use </t>
  </si>
  <si>
    <t>The policy provides guidelines, and regulations in the classification and reclassification of pharmaceutical products (i.e., prescription pharmaceutical products, pharmacist-only non-prescription pharmaceutical products, general sales non-prescription pharmaceutical products, or household remedy).</t>
  </si>
  <si>
    <r>
      <rPr>
        <sz val="11"/>
        <rFont val="Calibri"/>
      </rPr>
      <t>https://members.wto.org/crnattachments/2025/TBT/PHL/25_07969_00_e.pdf
https://members.wto.org/crnattachments/2025/TBT/PHL/25_07969_01_e.pdf</t>
    </r>
  </si>
  <si>
    <t>RA No. 9711: “Food and Drug Administration (FDA) Act of 2009”RA No. 10918: “Philippine Pharmacy Act”Department of Health (DOH) Administrative Order (AO) No 2024-0013: “General Rules and Regulations on the Registration of Pharmaceutical Products and Active Pharmaceutical Ingredients Intended for Human Use”</t>
  </si>
  <si>
    <t>Limited review of the mandatory safety standard for aquatic toys; (11 pages, in English) accessed via link below.</t>
  </si>
  <si>
    <t>The mandatory standard for aquatic toys the Consumer Goods (Aquatic Toys) Safety Standard 2020 (the mandatory standard) was first introduced in 1986 to ensure aquatic toys supplied in Australia have key safety features and labelling to reduce the risk of serious injury or death to children from drowning. The ACCC is conducting a limited review of the mandatory standard. The purpose of this limited review is to seek stakeholder views about:updating the mandatory standard to reference and allow compliance with the 2022 and 2023 versions of the currently referenced voluntary ISO and Australian standardswhether adding dynamic references is appropriate - so updates to referenced voluntary standards flow through to the mandatory standardtransition periods to support industry compliance.Significant changes such as altering the scope of the mandatory standard or other major requirements (such as performance measures) are not being considered in this limited review.The mandatory standard was last updated in 2020 and prescribes safety and labelling requirements for use in play in shallow water, and able to bear the mass of a child under the age of 14. Aquatic toys are inflatable and non-inflatable aquatic toys and items that can be worn or attached to the body (including inflatable novelty shapes, inflatable boats that are toys and that by virtue of their size and design are intended for use in shallow water, and unattached complete or partial rings). The mandatory standard does not apply to beach balls, body boards, kickboards, surfboards, inflatable airbeds and inflatable boats for use in deep water.The mandatory standard references and allows compliance with parts of the 2018 voluntary international standard ISO 8124-1:2018 Part 1: Safety aspects related to mechanical and physical properties, and the 2019 voluntary Australian standard AS/NZS ISO 8124.1:2019 Safety of toys Part 1: Safety aspects related to mechanical and physical properties</t>
  </si>
  <si>
    <t>HS Code 9503.00.30</t>
  </si>
  <si>
    <t>9503 - Tricycles, scooters, pedal cars and similar wheeled toys; dolls' carriages; dolls; other toys; reduced-size ("scale") models and similar recreational models, working or not; puzzles of all kinds.</t>
  </si>
  <si>
    <t>97.200.50 - Toys</t>
  </si>
  <si>
    <t>Protection of human health or safety (TBT); Reducing trade barriers and facilitating trade (TBT)</t>
  </si>
  <si>
    <r>
      <rPr>
        <sz val="11"/>
        <rFont val="Calibri"/>
      </rPr>
      <t>https://members.wto.org/crnattachments/2025/TBT/AUS/25_07966_00_e.pdf
https://consultation.accc.gov.au/accc/limited-review-of-aquatic-toys-mandatory-standard/</t>
    </r>
  </si>
  <si>
    <t>Consultation for the limited review of the aquatic toys mandatory standard - https://consultation.accc.gov.au/accc/limited-review-of-aquatic-toys-mandatory-standard/Current mandatory standard - Consumer Goods (Aquatic Toys) Safety Standard 2020ACCC Product Safety page – Aquatic Toys mandatory standardThe voluntary international and Australian standards are available for purchase from Standards AustraliaIntertek Inform or Accuris</t>
  </si>
  <si>
    <t>Phasedown of Hydrofluorocarbons: Reconsideration of Certain 
Regulatory Requirements Promulgated Under the Technology Transitions 
Provisions of the American Innovation and Manufacturing Act of 2020</t>
  </si>
  <si>
    <t xml:space="preserve">Proposed rule - The Environmental Protection Agency is proposing changes to 
regulations promulgated under the Technology Transitions section of the &gt;American Innovation and Manufacturing Act of 2020, which authorizes the 
Administrator to restrict the use of particular hydrofluorocarbons in 
the sectors and subsectors in which they are used. This proposal 
addresses administrative petitions and other requests from companies 
and trade associations across a number of subsectors, including 
refrigerated transport--intermodal containers, industrial process 
refrigeration and chillers for industrial process refrigeration used in 
semiconductor manufacturing, retail food refrigeration systems for 
remote condensing units and supermarkets, cold storage warehouses, 
refrigerated laboratory centrifuges, laboratory shakers, and condensing 
units in residential and light commercial air conditioning and heat 
pumps. This action proposes to allow previously manufactured and 
imported residential and light commercial air conditioning and heat 
pump equipment to continue to be installed. The Agency is also seeking 
advance comment on potential actions to address supply chain issues for 
a refrigerant blend.&gt;_x000D_
</t>
  </si>
  <si>
    <t>Hydrofluorocarbons; Environmental protection (ICS code(s): 13.020); Production in the chemical industry (ICS code(s): 71.020); Products of the chemical industry (ICS code(s): 71.100)</t>
  </si>
  <si>
    <r>
      <rPr>
        <sz val="11"/>
        <rFont val="Calibri"/>
      </rPr>
      <t>https://members.wto.org/crnattachments/2025/TBT/USA/25_07965_00_e.pdf</t>
    </r>
  </si>
  <si>
    <t>90 Federal Register (FR) 47999, 3 October 2025; Title 40 Code of Federal Regulations (CFR) Parts 84_x000D_
https://www.govinfo.gov/content/pkg/FR-2025-10-03/html/2025-19438.htm_x000D_
https://www.govinfo.gov/content/pkg/FR-2025-10-03/pdf/2025-19438.pdfThis proposed rule is identified by Docket Number EPA-HQ-OAR-2025-0005. The Docket Folder is available on Regulations.gov at https://www.regulations.gov/docket/EPA-HQ-OAR-2025-0005/document and provides access to primary and supporting documents as well as comments received. Documents are also accessible from Regulations.gov by searching the Docket Number. </t>
  </si>
  <si>
    <t>Bahrain, Kingdom of</t>
  </si>
  <si>
    <t>Technical Regulation for Steel Reinforcement Products (carbon steel bars) </t>
  </si>
  <si>
    <t>The purpose of this Technical Regulation is to organize importing, producing and usage of carbon steel bars in Bahrain market by mandating specific requirements ensuring the quality of the regulated products. </t>
  </si>
  <si>
    <t>Steel Reinforcement Products (carbon steel bars) (ICS:77.140.30)</t>
  </si>
  <si>
    <t>77.140.30 - Steels for pressure purposes</t>
  </si>
  <si>
    <t>Prevention of deceptive practices and consumer protection (TBT); Protection of human health or safety (TBT); Quality requirements (TBT); Other (TBT)</t>
  </si>
  <si>
    <r>
      <rPr>
        <sz val="11"/>
        <rFont val="Calibri"/>
      </rPr>
      <t>https://members.wto.org/crnattachments/2025/TBT/BHR/25_07990_00_x.pdf</t>
    </r>
  </si>
  <si>
    <t>Draft technical regulation for steel reinforcement products (carbon steel bars). </t>
  </si>
  <si>
    <t>Mexico</t>
  </si>
  <si>
    <t>PROYECTO de Norma Oficial Mexicana PROY-NOM-034-ENER-2025, Eficacia luminosa de lámparas tubulares de diodos emisores de luz (LED) para iluminación general. Límites, métodos de prueba y marcado.</t>
  </si>
  <si>
    <t>El Proyecto de Norma Oficial Mexicana establece las especificaciones y métodos de prueba que propician el uso eficiente de la energía y los requisitos de intercambiabilidad de las lámparas tubulares de LED. Aplica a todas las lámparas tubulares de LED con bases G5, G13 y Fa8, que se destinan para iluminación general, con potencia de hasta 125 W, con una tensión asignada de hasta 277 V, las cuales se importen, fabriquen o comercialicen dentro del territorio de los Estados Unidos Mexicanos.Se excluyen del campo de aplicación las lámparas que se establecen en otra Norma Oficial Mexicana en materia de eficiencia energética, así como a:Lámparas tubulares de LED que incorporan en el cuerpo de la misma sistemas/accesorios de control tales como: fotoceldas, sensores de movimiento, o lámparas tubulares de LED atenuables.Lámparas tubulares de LED de colores o con cambio de colores o decorativas.Lámpara circular de tubo de LED.Luminarios de LED y a los módulos de LED.Lámparas de luz negra, anti-insectos, infrarrojas, uso en medios de transporte, señalización, minería, crecimiento de plantas, acuarios, anti-fragmentación, semaforización, con reflector integrado, entretenimiento, foto proyección, uso médico o terapéutico, ultravioleta y germicidas.</t>
  </si>
  <si>
    <t>Aplica a todas las lámparas tubulares de LED con bases G5, G13 y Fa8, que se destinan para iluminación general, con potencia de hasta 125 W, con una tensión asignada de hasta 277 V, que se importen, fabriquen o comercialicen dentro del territorio de los Estados Unidos Mexicanos.</t>
  </si>
  <si>
    <t>29.140 - Lamps and related equipment</t>
  </si>
  <si>
    <r>
      <rPr>
        <sz val="11"/>
        <rFont val="Calibri"/>
      </rPr>
      <t>https://members.wto.org/crnattachments/2025/TBT/MEX/25_07987_00_s.pdf</t>
    </r>
  </si>
  <si>
    <t>Para la correcta aplicación de este Proyecto de Norma Oficial Mexicana, deben consultarse y aplicarse las siguientes normas vigentes o las que las sustituyan:NOM-008-SE-2021, Sistema general de unidades de medida, publicada en el Diario Oficial de la Federación el 29 de diciembre de 2023.NOM-024-SCFI-2013, Información comercial para empaques, instructivos y garantías de los productos electrónicos, eléctricos y electrodomésticos, publicada en el Diario Oficial de la Federación el 12 de agosto de 2013.NOM-030-ENER-2016, Eficacia luminosa de lámparas de diodos emisores de luz (Led) integradas para iluminación general. Límites y métodos de prueba, publicada en el Diario Oficial de la Federación el 17 de enero de 2017.NMX-J-812-ANCE-2021. Iluminación. Lámparas LED con doble base diseñadas para sustituir lámparas fluorescentes lineales. Especificaciones de seguridad, cuya declaratoria de vigencia fue publicada en el Diario Oficial de la Federación el 10 de septiembre de 2021.NMX-J-578/1-ANCE, CSA C22.2 NO. 1993-17, UL 1993 (Norma trinacional) Iluminación lámparas autobalastradas y adaptadores para lámparas. Requisitos de seguridad.NMX-J-295/2-ANCE-2010, Iluminación - Lámparas fluorescentes de doble base para alumbrado general - especificaciones y métodos de prueba, cuya declaratoria de vigencia fue publicada en el Diario Oficial de la Federación el 14 de febrero de 2011.NMX-J-619-ANCE-2014, Iluminación - Definiciones y terminología, cuya declaratoria de vigencia fue publicada en el Diario Oficial de la Federación el 16 de junio de 2015</t>
  </si>
  <si>
    <t>Chile</t>
  </si>
  <si>
    <t>INCORPORA LOS PRODUCTOS QUE INDICA AL REGIMEN DE CONTROL SANITARIO ESTABLECIDO EN EL ARTÍCULO 111 DEL CÓDIGO SANITARIO Y EN EL DECRETO SUPREMO Nº 825 DE 1998, DEL MINISTERIO DE SALUD.</t>
  </si>
  <si>
    <t>1. OBJETIVO DE LA PROPUESTA REGLAMENTARIAIncorporar al régimen de control sanitario establecido en el artículo 111 del Código Sanitario y en el Decreto Supremo Nº 825 de 1998 del Ministerio de Salud, un conjunto de 39 dispositivos médicos (DM) y dispositivos médicos de diagnóstico in vitro (DMDIV), mediante la implementación de un sistema de verificación de conformidad basado en normas internacionales ISO/IEC.Objetivos específicos:Garantizar la calidad, seguridad y desempeño de dispositivos médicos críticos utilizados en el sistema de salud chilenoPriorizar el control de dispositivos de mayor riesgo (Clases III y IV para DM; Clases C y D para DMDIV)Alinear la regulación nacional con las recomendaciones de la OMS y estándares internacionalesProteger la seguridad de los pacientes mediante controles proporcionales al riesgo</t>
  </si>
  <si>
    <t>39 categorías de dispositivos médicos distribuidos en:DMDIV (Dispositivos Médicos de Diagnóstico In Vitro):DMDIV para detección de Helicobacter pylori (Clase C)Pruebas de detección de Virus Papiloma Humano - VPH (Clase C)Pruebas de detección de virus respiratorios (Influenza A/B, VRS, Parainfluenza, Adenovirus, Metapneumovirus, SARS-CoV-2) (Clases C y B)Sistemas de monitoreo de glucosa (Clase C)Pruebas de gonadotrofina coriónica humana - test de embarazo (Clases C y B)DM Clase IV (Alto riesgo - 13 categorías):Desfibriladores y marcapasos cardioversores implantablesStents cardíacosCatéteres cardiovascularesVálvulas cardíacasImplantes coclearesEndoprótesis de caderaImplantes mamarios y expansoresMallas quirúrgicas implantablesRellenos dérmicos de ácido hialurónicoDIU de cobreBombas de infusión de insulinaBolsas para sangreDM Clase III (Riesgo moderado-alto - 18 categorías):Monitores desfibriladores manualesEquipos de rayos X, braquiterapia, radioterapia externa, mamógrafos, tomógrafosEquipos de medicina nuclear (PET/SPECT)Equipos y accesorios de hemodiálisisLentes intraocularesVentiladores mecánicosEquipos de circulación extracorpóreaElectrobisturíSoftware médico oncológico (SaMD)DM Clase II (Riesgo moderado - 3 categorías):Sistemas de monitoreo continuo de glucosaEsfigmomanómetros automáticosCPAP/BPAPEquipos de esterilización</t>
  </si>
  <si>
    <t>11.100.10 - In vitro diagnostic test systems</t>
  </si>
  <si>
    <r>
      <rPr>
        <sz val="11"/>
        <rFont val="Calibri"/>
      </rPr>
      <t>https://members.wto.org/crnattachments/2025/TBT/CHL/25_07986_00_s.pdf</t>
    </r>
  </si>
  <si>
    <t>Código Sanitario (artículo 111)Decreto Supremo Nº 825 de 1998 del Ministerio de SaludDFL Nº 1 de 2005 del Ministerio de Salud</t>
  </si>
  <si>
    <t>Indonesia</t>
  </si>
  <si>
    <t>Draft Decree of the Head of the Halal Product Assurance Organizing Agency (BPJPH) concerning Guidelines for the Implementation of the Halal Product Assurance System for Storage, Packaging, and Distribution Services</t>
  </si>
  <si>
    <t>This regulation establishes technical guidelines for implementing the Halal Product Assurance System (SJPH) for business operators providing storage, packaging, and distribution services for halal-certified products. It outlines the requirements, procedures, and responsibilities of businesses, halal supervisors, auditors, and regulators in ensuring that halal integrity is maintained throughout the logistics chain._x000D_
The draft includes detailed provisions on halal policy, process control, facility requirements, segregation of halal and non-halal goods, documentation, training, traceability, internal audit, and management review.</t>
  </si>
  <si>
    <t>Halal assurance system for logistics services, covering storage, packaging, and distribution services related to food, beverages, pharmaceuticals, and cosmetics</t>
  </si>
  <si>
    <t>67.020 - Processes in the food industry</t>
  </si>
  <si>
    <t>Consumer information, labelling (TBT); Prevention of deceptive practices and consumer protection (TBT)</t>
  </si>
  <si>
    <r>
      <rPr>
        <sz val="11"/>
        <rFont val="Calibri"/>
      </rPr>
      <t>https://members.wto.org/crnattachments/2025/TBT/IDN/25_07967_00_x.pdf</t>
    </r>
  </si>
  <si>
    <t>Government Regulation No. 42/2024 on Halal Product AssuranceBPJPH Decree No. 57/2021 as amended by BPJPH Decree No. 20/2023 on Criteria of the Halal Product Assurance System</t>
  </si>
  <si>
    <t>Fats and Oils ـــ Fat spreads and blended spreads</t>
  </si>
  <si>
    <t>This standard applies to fat products, containing not less than 10 percent and not more than 90 percent fat, intended primarily for use as spreads. However, this standard does not apply to fat spreads derived exclusively from milk and/or milk products to which only other substances necessary for their manufacture have been added. It only includes margarine and products used for similar purposes and excludes products with a fat content of less than 2/3 of the dry matter (excluding salt). Butter and dairy spreads are not covered by this standard.</t>
  </si>
  <si>
    <t>Animal and vegetable fats and oils (ICS code(s): 67.200.10)</t>
  </si>
  <si>
    <t>040520 - Dairy spreads of a fat content, by weight, of &gt;= 39% but &lt; 80%</t>
  </si>
  <si>
    <t>67.200.10 - Animal and vegetable fats and oils</t>
  </si>
  <si>
    <r>
      <rPr>
        <sz val="11"/>
        <rFont val="Calibri"/>
      </rPr>
      <t>https://jsmo.gov.jo/EBV4.0/Root_Storage/AR/EB_UsefullLinks/%D8%A7%D9%84%D8%AF%D9%87%D9%88%D9%86_%D8%A7%D9%84%D9%82%D8%A7%D8%A8%D9%84%D8%A9_%D9%84%D9%84%D8%AF%D9%87%D9%86_%D9%88%D9%85%D8%B2%D9%8A%D8%AC_%D8%A7%D9%84%D8%AF%D9%87%D9%88%D9%86_%D8%A7%D9%84%D9%82%D8%A7%D8%A8%D9%84_%D9%84%D9%84%D8%AF%D9%87%D9%86_-%D8%B9_%D8%AA.pdf</t>
    </r>
  </si>
  <si>
    <t>STANDARD FOR FAT SPREADS AND BLENDED SPREADS - CXS 256-1999.Microbiological criteria for food stuffs – UAE.S 1016:2017.</t>
  </si>
  <si>
    <t>Draft Commission Delegated Regulation amending Delegated Regulation (EU) 2016/127 as regards the protein-related requirements for infant and follow-on formula manufactured from protein hydrolysates </t>
  </si>
  <si>
    <t>This delegated Regulation aims to amend Commission Delegated Regulation (EU) 2016/127 by amending the compositional requirements set out in that Regulation for the protein content, protein source, protein processing and protein quality for infant and follow-on formula manufactured from protein hydrolysates, based on the relevant EFSA scientific opinion. </t>
  </si>
  <si>
    <t>190110 - Food preparations for infant use, put up for retail sale, of flour, groats, meal, starch or malt extract, not containing cocoa or containing &lt; 40% by weight of cocoa calculated on a totally defatted basis, n.e.s. and of milk, sour cream, whey, yogurt, kephir or similar goods of heading 0401 to 0404, not containing cocoa or containing &lt; 5% by weight of cocoa calculated on a totally defatted basis, n.e.s.</t>
  </si>
  <si>
    <t>67.040 - Food products in general</t>
  </si>
  <si>
    <r>
      <rPr>
        <sz val="11"/>
        <rFont val="Calibri"/>
      </rPr>
      <t>https://members.wto.org/crnattachments/2025/TBT/EEC/25_07944_00_e.pdf
https://members.wto.org/crnattachments/2025/TBT/EEC/25_07944_01_e.pdf</t>
    </r>
  </si>
  <si>
    <t>Commission Delegated Regulation (EU) 2016/127 of 25 September 2015 supplementing Regulation (EU) No 609/2013 of the European Parliament and of the Council as regards the specific compositional and information requirements for infant formula and follow-on formula and as regards requirements on information relating to infant and young child feeding (EUR-Lex - 32016R0127 - EN - EUR-Lex (europa.eu)EFSA NDA Panel. Nutritional safety and suitability of a specific protein hydrolysate derived from sources of skimmed cow's milk and whey protein concentrates and used in infant and follow‐on formula manufactured from hydrolysed protein by Healthcare Reckitt B.V., https://efsa.onlinelibrary.wiley.com/doi/epdf/10.2903/j.efsa.2025.9278</t>
  </si>
  <si>
    <t>Draft of Full Amendment to the Notification on Warning Messages on Excessive Drinking </t>
  </si>
  <si>
    <t>Revision of the content of warning texts and images in the warning message on the label, following the revision of National Health Promotion Act (promulgated in March 2025) that added the content on drink-driving to the warning message, and allowed images in the warning message as well as texts.</t>
  </si>
  <si>
    <t>Alcoholic beverages (HS codes: 2203 ~2208) </t>
  </si>
  <si>
    <t>2208 - Undenatured ethyl alcohol of an alcoholic strength of &lt; 80%; spirits, liqueurs and other spirituous beverages (excl. compound alcoholic preparations of a kind used for the manufacture of beverages); 2207 - Undenatured ethyl alcohol of an alcoholic strength of &gt;= 80%; ethyl alcohol and other spirits, denatured, of any strength; 2206 - Other fermented beverages (for example, cider, perry, mead, saké); mixtures of fermented beverages and mixtures of fermented beverages and non-alcoholic beverages, not elsewhere specified or included.; 2205 - Vermouth and other wine of fresh grapes, flavoured with plants or aromatic substances; 2204 - Wine of fresh grapes, incl. fortified wines; grape must, partly fermented and of an actual alcoholic strength of &gt; 0,5% vol or grape must with added alcohol of an actual alcoholic strength of &gt; 0,5% vol; 2203 - Beer made from malt.</t>
  </si>
  <si>
    <t>67.160.10 - Alcoholic beverages</t>
  </si>
  <si>
    <r>
      <rPr>
        <sz val="11"/>
        <rFont val="Calibri"/>
      </rPr>
      <t>https://members.wto.org/crnattachments/2025/TBT/KOR/25_07922_00_x.pdf
https://members.wto.org/crnattachments/2025/TBT/KOR/25_07922_01_x.pdf
https://www.mohw.go.kr</t>
    </r>
  </si>
  <si>
    <t>MOHW Public Notice No. 2025-789 (14 November 2025)</t>
  </si>
  <si>
    <t>Partial Amendment of Enforcement Rule of National Health Promotion Act</t>
  </si>
  <si>
    <t>Revision of the way the warning texts and images are presented in the warning message on the label, following the revision of National Health Promotion Act (promulgated in Mar.2025) that added the content on drink-driving to the warning message, and allowed images in the warning message as well as texts.</t>
  </si>
  <si>
    <t>Alcoholic beverages (HS code(s): 2203 ~ 2208)</t>
  </si>
  <si>
    <r>
      <rPr>
        <sz val="11"/>
        <rFont val="Calibri"/>
      </rPr>
      <t>https://members.wto.org/crnattachments/2025/TBT/KOR/25_07921_00_x.pdf
https://members.wto.org/crnattachments/2025/TBT/KOR/25_07921_01_x.pdf
https://www.mohw.go.kr</t>
    </r>
  </si>
  <si>
    <t>MOHW Public Notice No. 2025-788 (14 November 2025)</t>
  </si>
  <si>
    <t>Canada</t>
  </si>
  <si>
    <t>Regulations Amending the Medical Devices Regulations (Establishment Licences) (30 pages, available in English and French)</t>
  </si>
  <si>
    <t>This proposal delivers on Phase II of Health Canada’s commitments set out in the Departmental Forward Regulatory and Stock Review Plans to modernize the Medical Device Establishment Licensing (MDEL) framework, while enabling the oversight to better manage emerging health and safety risks. The proposed amendments would:  remove the requirement for importers with an MDEL to import from foreign distributors with an MDEL. require all MDEL applicants to provide supplier information as part of their MDEL application and to update the supplier information once a year at annual licence review Make explicit the requirement for manufacturers, importers and distributors to establish, implement and maintain all documented procedures relevant to their safety management activities.Most of the medical devices sold in Canada are imported, with a growing number of suppliers providing medical devices to the Canadian market. This, in addition to experimentation with regulatory flexibilities during the COVID-19 pandemic, demonstrates a need to update the current framework to allow Health Canada to continue to provide efficient, effective, and agile oversight of medical devices to protect the health and safety of people in Canada.  </t>
  </si>
  <si>
    <t>Medical equipment (ICS code(s): 11.040)</t>
  </si>
  <si>
    <t>11.040 - Medical equipment</t>
  </si>
  <si>
    <r>
      <rPr>
        <sz val="11"/>
        <rFont val="Calibri"/>
      </rPr>
      <t>https://gazette.gc.ca/rp-pr/p1/2025/2025-11-08/html/reg1-fra.html</t>
    </r>
  </si>
  <si>
    <t>Canada Gazette, Part I, 8 November 2025, pages 2186-2215 (available in English and French)https://gazette.gc.ca/rp-pr/p1/2025/2025-11-08/pdf/g1-15945.pdf</t>
  </si>
  <si>
    <t>Limited review of the mandatory safety standard for toys containing lead and other elements; accessed via link below.</t>
  </si>
  <si>
    <t>The mandatory standard for toys containing lead and other elements came into effect in 2009 to protect children from harmful levels of lead and other toxic elements in children’s toys supplied in Australia. The mandatory standard covers requirements for maximum migration limits for certain elements and provides guidelines on how to test for certain elements in children's toys and finger paints.The ACCC is conducting a limited review of the mandatory standard for toys containing lead and other elements. The purpose of this limited review is to seek stakeholder views about:increasing compliance options by referencing appropriate voluntary Australian and overseas standards that provide an equivalent or better level of safetywhether adding dynamic references is appropriate - so updates to referenced voluntary standards flow through to the mandatory standard.The limited review seeks views about allowing suppliers to comply with the most recent version of the voluntary Australian standard: Australian/New Zealand Standard (AS/NZS ISO 8124.3:2021/Amd 1:2023 - Safety of toys - Part 3: Migration of certain elements)In addition, the limited review seeks views about allowing suppliers to comply with the following voluntary international standard:International Standard (ISO 8124-3:2020/Amd 1:2023 - Safety of toys - Part 3: Migration of certain elements)Note: The Australian/New Zealand Standard is a direct adoption of the International standard.The proposed safety standard would not impose any requirements other than those contained in these standards. Allowing compliance with these standards would increase compliance options thereby reducing technical barriers to trade.</t>
  </si>
  <si>
    <t>HS code: 9503 (various)Children’s toys containing lead and other elements – being children’s toys that are products designed or clearly intended for use in play by children under the age of 6 years.This regulation addresses the risk of children ingesting or absorbing heavy elements in a range of toys and toy materials, including children’s toys, finger paints, modelling clays, putties and slimes. Note: The review of this regulation is seeking to restrict supply of products that may contain hazardous levels of the heavy elements arsenic, barium, boron, cadmium, chromium, lead, mercury and selenium.</t>
  </si>
  <si>
    <r>
      <rPr>
        <sz val="11"/>
        <rFont val="Calibri"/>
      </rPr>
      <t>https://members.wto.org/crnattachments/2025/TBT/AUS/25_07920_00_e.pdf
https://consultation.accc.gov.au/accc/toys-containing-lead-mandatory-standard-review/</t>
    </r>
  </si>
  <si>
    <t>Current mandatory safety standard – Consumer Protection Notice No. 1 of 2009ACCC Product Safety page – Toys containing lead and other elements mandatory standardThe International and Australian/New Zealand standards are available for purchase from Standards AustraliaIntertek Inform or Accuris</t>
  </si>
  <si>
    <t>Egypt</t>
  </si>
  <si>
    <t>The Ministerial Decree No. 6/2025 (2 pages, in Arabic) mandating the Egyptian standard ES 189-1/2018 (Partial modification 2022) for " alcoholic beverages -part 1: wine " </t>
  </si>
  <si>
    <t>The Ministerial Decree No. 6/2025 gives the producers and importers a six-month transitional period to abide by the Egyptian standard ES 189-1/2018 which specifies the basic requirements and descriptive standards for alcoholic beverages "wine".Worth mentioning is that this standard complies with the following:International code of oenological practices (Issue 01/ 2016)- International   organization of Vine and Wine (OIV).Council Regulation (EEC) No1601/91 Laying down general rules on the definition, description and presentation of aromatized wines, aromatized wine based drinks and aromatized wine-product cocktails.</t>
  </si>
  <si>
    <t>Alcoholic beverages (ICS code(s): 67.160.10)</t>
  </si>
  <si>
    <t>2204 - Wine of fresh grapes, incl. fortified wines; grape must, partly fermented and of an actual alcoholic strength of &gt; 0,5% vol or grape must with added alcohol of an actual alcoholic strength of &gt; 0,5% vol</t>
  </si>
  <si>
    <t>Ministerial Decree No. 6/2025.International code of oenological practices (Issue 01/ 2016)- International   organization of Vine and Wine (OIV).Council Regulation (EEC) No1601/91 Laying down general rules on the definition, description and presentation of aromatized wines, aromatized wine based drinks and aromatized wine-product cocktails.</t>
  </si>
  <si>
    <t>National standard of the People's Republic of China “Limits and Measurement Methods for Exhaust Smoke from Ships”</t>
  </si>
  <si>
    <t>The emission of black smoke from ships severely pollutes the environment in port areas and endangers the health of nearby residents. This standard addresses the issue of black smoke emitted by in-service ships during navigation and mooring due to improper maintenance, inappropriate diesel engine selection, and operational factors. This standard specifies the acceptable levels of black smoke emissions from ships.</t>
  </si>
  <si>
    <t>In-service ships (HS code(s): 840999); (ICS code(s): 13.040.50)</t>
  </si>
  <si>
    <t>840999 - Parts suitable for use solely or principally with compression-ignition internal combustion piston engine "diesel or semi-diesel engine", n.e.s.</t>
  </si>
  <si>
    <t>13.040.50 - Transport exhaust emissions</t>
  </si>
  <si>
    <r>
      <rPr>
        <sz val="11"/>
        <rFont val="Calibri"/>
      </rPr>
      <t>https://members.wto.org/crnattachments/2025/TBT/CHN/25_07866_00_x.pdf</t>
    </r>
  </si>
  <si>
    <t>Viet Nam</t>
  </si>
  <si>
    <t>Amendment 1:2025 QCVN 12:2022/BQP National technical regulation on cryptographic technical specification used in civil cryptography products under IP security products group with IPsec and TLS</t>
  </si>
  <si>
    <t>This draft national technical regulation specifies the limits of cryptographic technical characteristics of IP stream security products using IPsec and TLS technologies to protect information which are not within the scope of state secrets._x000D_
This draft technical regulation applies to organizations and individuals engaged in the trading and use of civil cryptographic products intended to protect information outside the scope of state secrets</t>
  </si>
  <si>
    <t>Civil cryptographic products</t>
  </si>
  <si>
    <t>03.060 - Finances. Banking. Monetary systems. Insurance; 35.040 - Character sets and information coding</t>
  </si>
  <si>
    <r>
      <rPr>
        <sz val="11"/>
        <rFont val="Calibri"/>
      </rPr>
      <t>https://members.wto.org/crnattachments/2025/TBT/VNM/25_07875_00_x.pdf</t>
    </r>
  </si>
  <si>
    <t>QCVN 12:2022/BQP National technical regulation on cryptographic technical specification used in civil cryptography products under IP security products group with IPsec and TLS.</t>
  </si>
  <si>
    <t>Amendment 1:2025 QCVN 15:2023/BQP National technical regulation on security of cryptographic used in civil cryptography products belong to data storage security product group</t>
  </si>
  <si>
    <t>This draft technical regulation specifies the limits of cryptographic technical characteristics for data security products used to protect information which are not within the scope of state secrets_x000D_
This draft technical regulation applies to organizations and individuals engaged in the production, trading and use civil cryptographic products intended to protect information outside the scope of state secrets_x000D_
The Government Cipher Committee will accept test results from designated domestic conformity assessment organizations, as well as from recognized or unilaterally recognized conformity assessment organizations according to the provisions of law for the technical requirements in this technical regulation.</t>
  </si>
  <si>
    <r>
      <rPr>
        <sz val="11"/>
        <rFont val="Calibri"/>
      </rPr>
      <t>https://members.wto.org/crnattachments/2025/TBT/VNM/25_07876_00_x.pdf</t>
    </r>
  </si>
  <si>
    <t>QCVN 15:2023/BQP National technical regulation on security of cryptographic used in civil cryptography products belong to data storage security product group</t>
  </si>
  <si>
    <t>The Ministerial Decree No. 6/2025 (2 pages, in Arabic) mandating the Egyptian standard ES 189-3/2018 (Partial modification 2022) for “Alcoholic Beverages - Part: 3 Distilled Alcoholic Beverages ”.</t>
  </si>
  <si>
    <t>The Ministerial Decree No. 6/2025 gives the producers and importers a six-month transitional period to abide by the Egyptian standard ES 189-3/2018 which specifies the basic requirements and descriptive standards for distilled alcoholic beverages.Worth mentioning is that this standard complies with the following:KS /EAS 143: 2014 “Kenya/ East African Standard “Brandy — Specification”   International code of oenological practices (Issue 01/ 2016)- International  organization of Vine and Wine (OIV).                                           </t>
  </si>
  <si>
    <t>220890 - Ethyl alcohol of an alcoholic strength of &lt; 80% vol, not denatured; spirits and other spirituous beverages (excl. compound alcoholic preparations of a kind used for the manufacture of beverages, spirits obtained by distilling grape wine or grape marc, whiskies, rum and other spirits obtained by distilling fermented sugar-cane products, gin, geneva, vodka, liqueurs and cordials)</t>
  </si>
  <si>
    <t>Ministerial Decree No. 6/2025.KS /EAS 143: 2014 “Kenya/ East African Standard “Brandy — Specification”   International code of oenological practices (Issue 01/ 2016)- International   organization of Vine and Wine (OIV).                                           </t>
  </si>
  <si>
    <t>The Ministerial Decree No. 6/2025 (2 pages, in Arabic) mandating the Egyptian standard ES 9012 for “sweetened condensed milk ”</t>
  </si>
  <si>
    <t>The Ministerial Decree No. 6/2025 gives the producers and importers a six-month transitional period to abide by the Egyptian standard ES 9012 which specifies the basic requirements and descriptive criteria for sweetened condensed milk for direct consumption or other manufacturing processes that comply with the definitions clause of this standard.This standard cancels and supersedes ES 1830-2 “Concentrated milk, Part 2: Sweetened condensed and concentrated milk”.Worth mentioning is that this standard is technically identical with Codex Standard CXS 282-1971 "Sweetened Condensed Milk", adopted in 1971, revised in 1999, amended in 2010, 2018, 2022, 2023.</t>
  </si>
  <si>
    <t>Milk and processed milk products (ICS code(s): 67.100.10)</t>
  </si>
  <si>
    <t>0402 - Milk and cream, concentrated or containing added sugar or other sweetening matter</t>
  </si>
  <si>
    <t>67.100.10 - Milk and processed milk products</t>
  </si>
  <si>
    <t>Ministerial Decree No. 6/2025.Codex Standard CXS 282-1971 "Sweetened Condensed Milk", adopted in 1971, revised in 1999, amended in 2010, 2018, 2022, 2023.</t>
  </si>
  <si>
    <t>The Ministerial Decree No. 6/2025 (2 pages, in Arabic) mandating the Egyptian standard ES 189-4/2018 (Partial modification 2022) for "Alcoholic Beverages -Part: 4 Other Fermented Alcoholic Beverages Except Beer and Wine " </t>
  </si>
  <si>
    <t>The Ministerial Decree No. 6/2025 gives the producers and importers a six-month transitional period to abide by the Egyptian standard ES 189-4/2018 which specifies the basic requirements and descriptive standards for Other Fermented Alcoholic Beverages Except Beer and Wine.Worth mentioning is that this standard complies with the following:KS /EAS 143: 2014 “Kenya/ East African Standard “Brandy — Specification”.   International code of oenological practices (Issue 01/ 2016)- International  organization of Vine and Wine (OIV).                                           </t>
  </si>
  <si>
    <t>2206 - Other fermented beverages (for example, cider, perry, mead, saké); mixtures of fermented beverages and mixtures of fermented beverages and non-alcoholic beverages, not elsewhere specified or included.</t>
  </si>
  <si>
    <t>Ministerial Decree No. 6/2025.KS /EAS 143: 2014 “Kenya/ East African Standard “Brandy — Specification”.   International code of oenological practices (Issue 01/ 2016)- International   organization of Vine and Wine (OIV).                                           </t>
  </si>
  <si>
    <t>Israel</t>
  </si>
  <si>
    <t>Protection of public health regulations (Food) (Implementation of Changes in the Annex to European Union Directives) (Addition of Vitamins and Minerals and Certain Other Substances to Food) 5785-2025</t>
  </si>
  <si>
    <t>The European Regulation (EC) No 1925/2006 of the European Parliament and of the Council of 20 December 2006 on the addition of vitamins and minerals and of certain other substances to foods was adopted in Israel as part of Amendment No. 10 to the Public Health Protection (Food) Law, 5776 - 2015 (notified in G/TBT/N/ISR/1332/Rev.1), and appears in item 7 of the Second Annex A to the Law with a few deviations as detailed in columns A and C, in addition to the exceptions as stated in Section 3A(a1) to (a5) of the Law. The adopted European edition was of the version valid on 22 June 2023._x000D_
It is now proposed to apply the change to the adopted Regulation (EC) 1925/2006 in full, as implemented in the European Union by 10 September 2025.  The main change introduced in this proposed Order is the addition of iron milk caseinate to foods, as published in Commission Implementing Regulation (EU) 2023/949 of 12 May 2023 authorising the placing on the market of iron milk caseinate as a novel food.Furthermore, Israel's National Food Services published the Novel Food letter for comprehensive guidance.</t>
  </si>
  <si>
    <t>Food additives - Vitamins, Minerals and others (ICS code(s): 67.050; 67.220.20)</t>
  </si>
  <si>
    <t>67.050 - General methods of tests and analysis for food products; 67.220.20 - Food additives</t>
  </si>
  <si>
    <t>Harmonization (TBT); Reducing trade barriers and facilitating trade (TBT)</t>
  </si>
  <si>
    <r>
      <rPr>
        <sz val="11"/>
        <rFont val="Calibri"/>
      </rPr>
      <t>https://members.wto.org/crnattachments/2025/TBT/ISR/25_07877_00_x.pdf
https://members.wto.org/crnattachments/2025/TBT/ISR/25_07877_01_x.pdf</t>
    </r>
  </si>
  <si>
    <t>Announcement of the opening of the change for public commentsNotice of the Food Service Administration in accordance with Section 3A(c) of the LawProtection of Public Health Law (Food) 5776-2015RIARegulation (EC) No 1925/2006 of the European Parliament and of the Council of 20 December 2006 on the addition of vitamins and minerals and of certain other substances to foodsCommission Implementing Regulation (EU) 2023/949 of 12 May 2023 authorising the placing on the market of iron milk caseinate as a novel food and amending Implementing Regulation (EU) 2017/2470</t>
  </si>
  <si>
    <t>Draft Circular promulgating national technical regulations, amending national technical regulations in the field of civil cryptography and amending and supplementing Circular No. 87/2024/TT-BQP dated October 26, 2024 stipulating the List of cryptographic technical standards mandatory for hardware security modules in electronic identification and authentication activities</t>
  </si>
  <si>
    <t>This draft Circular amends and supplements Circular No. 87/2024/TT-BQP dated October 26, 2024 of the Minister of National Defence stipulating the List of cryptographic technical standards that are mandatory for hardware security modules in electronic identification and authentication activities. _x000D_
The “List of cryptographic technical standards that are mandatory for hardware security modules in electronic identification and authentication activities” issued in the Appendix to Circular No. 87/2024/TT-BQP shall be replaced by the “List of cryptographic technical standards that are mandatory for hardware security modules in electronic identification and authentication activities” issued in the Appendix to this Circular</t>
  </si>
  <si>
    <t>35.040 - Character sets and information coding; 35.030 - IT Security</t>
  </si>
  <si>
    <r>
      <rPr>
        <sz val="11"/>
        <rFont val="Calibri"/>
      </rPr>
      <t>https://members.wto.org/crnattachments/2025/TBT/VNM/25_07873_00_x.pdf</t>
    </r>
  </si>
  <si>
    <t xml:space="preserve">Circular No. 87/2024/TT-BQP dated October 26, 2024 stipulating the List of cryptographic technical standards mandatory for hardware security modules in electronic identification and authentication activities_x000D_
</t>
  </si>
  <si>
    <t>Draft National technical regulation on data encryption used in banking</t>
  </si>
  <si>
    <t>This draft national technical regulation specifies the limits of cryptographic technical characteristics for data encryption algorithms in civil cryptographic products used in the banking sector._x000D_
This draft technical regulation applies to organizations and individuals engaged in the production, trading and use of civil cryptographic products in the banking sector; credit institutions (except local people's credit funds with assets of les than 10 billion VND, microfinance organizations) that use civil cryptographic products and services</t>
  </si>
  <si>
    <t>35.040 - Character sets and information coding; 35.240.40 - IT applications in banking</t>
  </si>
  <si>
    <r>
      <rPr>
        <sz val="11"/>
        <rFont val="Calibri"/>
      </rPr>
      <t>https://members.wto.org/crnattachments/2025/TBT/VNM/25_07874_00_x.pdf</t>
    </r>
  </si>
  <si>
    <t>TCVN 14263:2024 Information technology - Security techniques - Block cipher algorithm MKV_x000D_
TCVN 11367-3:2016 (ISO/IEC 18033-3:2010) Information technology - Security techniques - Encryption algorithms - Part 3: Block ciphers_x000D_
TCVN 12213:2018 (ISO/IEC 10116:2017 Information technology - Security techniques - Modes of operation for an n-bit block cipher_x000D_
TCVN 11816 (ISO/IEC 10118) Information technology - Security techniques - Hash-functions - Part 3: Dedicated hash-functions_x000D_
TCVN 11495-1:2016 (ISO/IEC 9797-1:2011) Information technology - Security techniques - Message Authentication Codes (MACs)_x000D_
Part 1: Mechanisms using a block cipher</t>
  </si>
  <si>
    <t>The Ministerial Decree No. 6/2025 (2 pages, in Arabic) mandating the Egyptian standard 189-2/2018 (Partial modification 2022,2023) for “ alcoholic beverages part :2 beer and flavoured beer ”</t>
  </si>
  <si>
    <t>The Ministerial Decree No. 6/2025 gives the producers and importers a six-month transitional period to abide by the Egyptian standard ES 189-2/2018 which specifies the basic requirements and descriptive standards for beer and flavoured beer.Worth mentioning is that this standard complies with the following:International code of oenological practices (Issue 01/ 2016)- International  organization of Vine and Wine (OIV).Council Regulation (EEC) No1601/91 Laying down general rules on the definition, description and presentation of aromatized wines, aromatized wine based drinks and aromatized wine-product cocktails.</t>
  </si>
  <si>
    <t>220300 - Beer made from malt</t>
  </si>
  <si>
    <t>Ministerial Decree No. 6/2025.International code of oenological practices (Issue 01/ 2016)-   International   organization of Vine and Wine (OIV).Council Regulation (EEC) No1601/91 Laying down general rules on the definition, description and presentation of aromatized wines, aromatized wine based drinks and aromatized wine-product cocktails.</t>
  </si>
  <si>
    <t>Decree No. 12,709, 31 October 2025</t>
  </si>
  <si>
    <t>Regulates the inspection of products of plant origin established by Law No. 7,678, of 8 November 1988, by art. 27-A, caput, item IV, and § 1, item III, by art. 28-A and by art. 29-A of Law No. 8.171, 17 January 1991, by Law No. 8.918, 14 July 1994, by Law No. 9.972, 25 May 2000, and by Law No. 14.515, 29 December 2022.</t>
  </si>
  <si>
    <t>Plant-based products</t>
  </si>
  <si>
    <t>06 - LIVE TREES AND OTHER PLANTS; BULBS, ROOTS AND THE LIKE; CUT FLOWERS AND ORNAMENTAL FOLIAGE</t>
  </si>
  <si>
    <r>
      <rPr>
        <sz val="11"/>
        <rFont val="Calibri"/>
      </rPr>
      <t>https://www.in.gov.br/web/dou/-/decreto-n-12.709-de-31-de-outubro-de-2025-666169236</t>
    </r>
  </si>
  <si>
    <t>1) Brazilian Official Gazette 209 on 03 November 2025, section 1, page 15</t>
  </si>
  <si>
    <t>National Standard of the P.R.C.,Safety technical requirements for road traffic signal setting and installation</t>
  </si>
  <si>
    <t>This document specifies the general requirements, installation conditions, combined application, installation, display requirements, and implementation transition period for road traffic signal._x000D_
This document applies to the setting and installation of road traffic signal.</t>
  </si>
  <si>
    <t>Road traffic signal (HS code(s): 853080); (ICS code(s): 93.080.30)</t>
  </si>
  <si>
    <t>853080 - Electrical signalling, safety or traffic control equipment (excl. that for railways or tramways and mechanical or electromechanical equipment of heading 8608)</t>
  </si>
  <si>
    <t>93.080.30 - Road equipment and installations</t>
  </si>
  <si>
    <r>
      <rPr>
        <sz val="11"/>
        <rFont val="Calibri"/>
      </rPr>
      <t>https://members.wto.org/crnattachments/2025/TBT/CHN/25_07827_00_x.pdf</t>
    </r>
  </si>
  <si>
    <t>WaterMark Certification Scheme - WMTS-541:202x PVC-C pipes and fittings DN 8 to DN 100</t>
  </si>
  <si>
    <t>This Technical Specification sets out requirements for PVC-C piping systems (pipe, fittings, solvent cement) for use in cold water fire sprinkler systems. The system comprises PVC-C pipe and fittings in sizes ranging from DN 8 to DN 100. The Plumbing Code of Australia (PCA) requires that most products intended for use in plumbing and drainage installations in or around buildings to be evaluated and certified to WaterMark product specifications. WaterMark certification to an applicable product specification provides a process to evaluate and authorise products to enable their use in a plumbing and drainage installation. Thus ensuring that the plumbing and drainage products are fit for purpose for which they are intended.This WaterMark Technical Specification (WMTS) was prepared in accordance with the Manual for the WaterMark Certification Scheme, Appendix 4, Protocol for Developing Product Specifications.The objective of WaterMark Technical Specification is to enable product certification in accordance with the requirements of the Plumbing Code of Australia (PCA).</t>
  </si>
  <si>
    <t>PVC-C pipes and fittings DN 8 to DN 100- Tubes, pipes and hoses, rigid: (HS code(s): 39172); Fittings, e.g. joints, elbows, flanges, of plastics, for tubes, pipes and hoses (HS code(s): 391740)</t>
  </si>
  <si>
    <t>23.040.20 - Plastics pipes</t>
  </si>
  <si>
    <r>
      <rPr>
        <sz val="11"/>
        <rFont val="Calibri"/>
      </rPr>
      <t xml:space="preserve">https://app.converlens.com/abcb/wmts-5412025-pvc-c-pipes-and-fittings-dn-8-to-dn-100
</t>
    </r>
  </si>
  <si>
    <t>National standard of the People's Republic of China “Amendment to ‘Limits and measurement methods for emissions from diesel fuelled heavy-duty vehicles (CHINA VI)’ ”</t>
  </si>
  <si>
    <t>The amendment of this standard builds upon China VI standards for heavy-duty vehicles by adding emission limits and testing requirements for hydrogen engines, specifying requirements for precious metal testing of three-way catalysts, revising the definition of failure strategies, improving the reporting provisions for failure information of warranty parts, and standardizing the relevant technical testing requirements.</t>
  </si>
  <si>
    <t>Heavy-duty vehicles and their engines (HS code(s): 870323); (ICS code(s): 13.040.50)</t>
  </si>
  <si>
    <t>870323 - Motor cars and other motor vehicles principally designed for the transport of &lt;10 persons, incl. station wagons and racing cars, with only spark-ignition internal combustion reciprocating piston engine of a cylinder capacity &gt; 1.500 cm³ but &lt;= 3.000 cm³ (excl. vehicles for travelling on snow and other specially designed vehicles of subheading 8703.10)</t>
  </si>
  <si>
    <r>
      <rPr>
        <sz val="11"/>
        <rFont val="Calibri"/>
      </rPr>
      <t>https://members.wto.org/crnattachments/2025/TBT/CHN/25_07842_00_x.pdf</t>
    </r>
  </si>
  <si>
    <t>Limits and measurement methods for emission from diesel fuelled heavy-duty vehicles (CHINA VI)(GB 17691-2018)</t>
  </si>
  <si>
    <t>National standard of the P.R.C., Limits and measurement methods for noise emitted from motorcycles (CHINA Ⅲ)</t>
  </si>
  <si>
    <t>This standard specifies the limits and measurement methods for road noise and stationary noise emitted by motorcycles._x000D_
This standard specifies the requirements and methods for type inspection of motorcycles, as well as the inspection and determination methods for production conformity and in-use vehicle inspection.</t>
  </si>
  <si>
    <t>Motorcycles (HS code(s): 8711); (ICS code(s): 13.140)</t>
  </si>
  <si>
    <t>8711 - Motorcycles, incl. mopeds, and cycles fitted with an auxiliary motor, with or without side-cars; side-cars</t>
  </si>
  <si>
    <t>13.140 - Noise with respect to human beings</t>
  </si>
  <si>
    <r>
      <rPr>
        <sz val="11"/>
        <rFont val="Calibri"/>
      </rPr>
      <t>https://members.wto.org/crnattachments/2025/TBT/CHN/25_07843_00_x.pdf</t>
    </r>
  </si>
  <si>
    <t>National Standard of the P.R.C., Road traffic signal lamps</t>
  </si>
  <si>
    <t>This document specifies the classification and model preparation rules, requirements, test methods, inspection rules, nameplates and signs, packaging, transportation, and storage of road traffic signal lamps_x000D_
This document applies to the design, manufacturing, and inspection of signal lamps used on roads, including those fixed on the road or temporarily moved.</t>
  </si>
  <si>
    <t>Road traffic signal lamps (HS code(s): 853080); (ICS code(s): 93.080.30)</t>
  </si>
  <si>
    <r>
      <rPr>
        <sz val="11"/>
        <rFont val="Calibri"/>
      </rPr>
      <t>https://members.wto.org/crnattachments/2025/TBT/CHN/25_07826_00_x.pdf</t>
    </r>
  </si>
  <si>
    <t>National standard of the People's Republic of China “Amendment to ‘Limits and measurement methods for emissions from light-duty vehicles (CHINA VI)’ (GB 18352.6—2016)”</t>
  </si>
  <si>
    <t>This amendment builds upon the China VI standard for light-duty vehicles by revising the definitions of emission control devices, defeat device, and auxiliary emission control devices. It strengthens the requirements for the sealing of type-approval vehicles and the reporting of failures in emission-related components covered under warranty. The amendment introduces provisions for the registration of CAL ID and CVN, specifies the equivalency conditions for type-approval extensions of hybrid electric vehicles, supplements the test procedures for vehicles with three or more axles, and further standardizes relevant technical testing requirements.</t>
  </si>
  <si>
    <t>Light-duty vehicles (HS code(s): 870323); (ICS code(s): 13.040.50)</t>
  </si>
  <si>
    <r>
      <rPr>
        <sz val="11"/>
        <rFont val="Calibri"/>
      </rPr>
      <t>https://members.wto.org/crnattachments/2025/TBT/CHN/25_07841_00_x.pdf</t>
    </r>
  </si>
  <si>
    <t> Limits and measurement methods for emissions from light-duty vehicles (CHINA VI)（GB 18352.6-2016）</t>
  </si>
  <si>
    <t>NCh 2264:2025 Gas Natural - Especificaciones</t>
  </si>
  <si>
    <t>1.1. Esta norma establece las características que debe cumplir el gas natural en el transporte, distribución y suministro. 1.2. Esta norma se aplica en cualquiera de los puntos en que se ejecuten las operaciones definidas en 1.1, de acuerdo con la reglamentación vigente.1.3. Esta norma no se aplica al denominado gas natural sustituto.</t>
  </si>
  <si>
    <t>Gas Natural</t>
  </si>
  <si>
    <t>75.060 - Natural gas</t>
  </si>
  <si>
    <t>NCh 2264:2014, Gas natural - Especificaciones. Decreto N° 67, de 2004, del Ministerio de Economía, Fomento y Reconstrucción, que aprueba reglamento de servicio de gas de red.</t>
  </si>
  <si>
    <t xml:space="preserve">DJS 1793:2025Feedstuffs and feed additives — Rye used as feedstuff_x000D_
_x000D_
</t>
  </si>
  <si>
    <t>This draft Jordanian standard specifies the requirements for rye grains used as feedstuff. It covers definitions, classification of rye types, technical requirements, health requirements, packaging, transport, storage, and labelling requirements.</t>
  </si>
  <si>
    <t>Animal feeding stuffs (ICS code(s): 65.120)</t>
  </si>
  <si>
    <t>65.120 - Animal feeding stuffs</t>
  </si>
  <si>
    <t>Protection of animal or plant life or health (TBT); Reducing trade barriers and facilitating trade (TBT)</t>
  </si>
  <si>
    <r>
      <rPr>
        <sz val="11"/>
        <rFont val="Calibri"/>
      </rPr>
      <t>https://jsmo.gov.jo/EBV4.0/Root_Storage/AR/EB_UsefullLinks/%D9%85%D8%B4%D8%B1%D9%88%D8%B9_%D8%AA%D8%B5%D9%88%D9%8A%D8%AA__%D8%AC%D8%A7%D9%87%D8%B2_-%D9%85%D9%88%D8%A7%D8%B5%D9%81%D8%A9_%D8%AD%D8%A8%D9%88%D8%A8_%D8%A7%D9%84%D8%B4%D9%8A%D9%84%D9%85_%D9%85%D8%B9%D8%AF%D9%91%D9%84_-22-10-2025-8-2025.pdf</t>
    </r>
  </si>
  <si>
    <t>U.S Rye standard (1988)</t>
  </si>
  <si>
    <t>National Standard of the P.R.C., Aviation piston engine fuels</t>
  </si>
  <si>
    <t>This document specifies the classification and marking, requirements and test methods, inspection rules, labelling, packaging, transportation, storage and safety of aviation piston engine fuel, which is produced from raw materials and processes identified through specified identification procedures and blended with appropriate additives._x000D_
This document applies to aviation piston engine fuels.</t>
  </si>
  <si>
    <t>Aviation piston engine fuels (HS code(s): 271012); (ICS code(s): 75.160.20)</t>
  </si>
  <si>
    <t>271012 - Light oils and preparations, of petroleum or bituminous minerals which &gt;= 90% by volume "incl. losses" distil at 210°C "ASTM D 86 method" (excl. containing biodiesel)</t>
  </si>
  <si>
    <r>
      <rPr>
        <sz val="11"/>
        <rFont val="Calibri"/>
      </rPr>
      <t>https://members.wto.org/crnattachments/2025/TBT/CHN/25_07824_00_x.pdf</t>
    </r>
  </si>
  <si>
    <t>National Standard of the P.R.C., Marine fuel oils</t>
  </si>
  <si>
    <t>This document specifies the classification and code, requirements and test methods, inspection rules, labelling, packaging, transportation, storage and safety of marine fuel oils from petroleum._x000D_
This document applies to fuel oils for diesel engines and boilers of inland going, sea-going and ocean-going ships. The specifications for fuel oils in this document can also be applicable to fuel oils for stationary diesel engines and other marine machineries of the same or similar manufacture.</t>
  </si>
  <si>
    <t>Marine fuel oils (HS code(s): 271019); (ICS code(s): 75.160.20)</t>
  </si>
  <si>
    <t>271019 - Medium oils and preparations, of petroleum or bituminous minerals, not containing biodiesel, n.e.s.</t>
  </si>
  <si>
    <t>Prevention of deceptive practices and consumer protection (TBT); Protection of human health or safety (TBT); Protection of the environment (TBT)</t>
  </si>
  <si>
    <r>
      <rPr>
        <sz val="11"/>
        <rFont val="Calibri"/>
      </rPr>
      <t>https://members.wto.org/crnattachments/2025/TBT/CHN/25_07823_00_x.pdf</t>
    </r>
  </si>
  <si>
    <t>National Standard of the P.R.C., Air-bag type sequential external counter-pulsation device</t>
  </si>
  <si>
    <t>This document specifies the terms and definitions, classifications and structure, requirements, test methods, marking, instructions, packaging, transportation and storage of air-bag type sequential external counter-pulsation device. _x000D_
This document applies to air-bag type sequential external counter-pulsation device, which is mainly used in medical units for ischemic disease treatment and rehabilitation of patients.</t>
  </si>
  <si>
    <t>Air-bag type sequential external counter-pulsation device (HS code(s): 901910); (ICS code(s): 11.040.40)</t>
  </si>
  <si>
    <t>901910 - Mechano-therapy appliances; massage apparatus; psychological aptitude-testing apparatus</t>
  </si>
  <si>
    <t>11.040.40 - Implants for surgery, prosthetics and orthotics</t>
  </si>
  <si>
    <r>
      <rPr>
        <sz val="11"/>
        <rFont val="Calibri"/>
      </rPr>
      <t>https://members.wto.org/crnattachments/2025/TBT/CHN/25_07819_00_x.pdf</t>
    </r>
  </si>
  <si>
    <t>National Standard of the P.R.C., Biobased blended automobile diesel fuels</t>
  </si>
  <si>
    <t>This document specifies the classification and marking, requirements and test methods, inspection rules, as well as labeling, packaging, transportation, storage and safety of biobased blended automobile diesel fuel which is blended with biodiesel and petroleum diesel._x000D_
This document applies to biobased blended automobile diesel fuel used as a blending component in compression-ignition engines.</t>
  </si>
  <si>
    <t>Biodiesel, ester-based biodiesel, hydrocarbon-based biodiesel, petrodiesel, B7 automobile diesel fuel, H20 automobile diesel fuel, biobased blended automobile diesel fuel (HS code(s): 271019; 271020; 290559; 3826); (ICS code(s): 75.160.20)</t>
  </si>
  <si>
    <t>271020 - Petroleum oils and oils obtained from bituminous minerals (other than crude) and preparations n.e.s. or included, containing by weight 70 % or more of petroleum oils or of oils obtained from bituminous minerals, these oils being the basic constituents of the preparations, containing biodiesel (excl. waste oils); 3826 - Biodiesel and mixtures thereof, not containing or containing less than 70 % by weight of petroleum oils or oils obtained from bituminous minerals.; 290559 - Halogenated, sulphonated, nitrated or nitrosated derivatives or acyclic alcohols (excl. ethchlorvynol "INN"); 271019 - Medium oils and preparations, of petroleum or bituminous minerals, not containing biodiesel, n.e.s.</t>
  </si>
  <si>
    <t>Prevention of deceptive practices and consumer protection (TBT); Protection of human health or safety (TBT); Protection of the environment (TBT); Quality requirements (TBT)</t>
  </si>
  <si>
    <r>
      <rPr>
        <sz val="11"/>
        <rFont val="Calibri"/>
      </rPr>
      <t>https://members.wto.org/crnattachments/2025/TBT/CHN/25_07825_00_x.pdf</t>
    </r>
  </si>
  <si>
    <t>National Standard of the P.R.C., Cardiopulmonary bypass systems Water Heating/Cooling System</t>
  </si>
  <si>
    <t>This document specifies the terms and definitions, requirements, and test methods for the water heating/cooling system of cardiopulmonary bypass systems._x000D_
This document applies to the water heating/cooling system of cardiopulmonary bypass systems (hereinafter referred to as the "heater-cooler device"), which serves as the driving device that provides heated water, cooled water, and raw water to the heat exchanger in the cardiopulmonary bypass blood heat exchange system, for temperature regulation during cardiopulmonary bypass perfusion in medical institutions._x000D_
This document applies to:_x000D_
—Heater-cooler device for extracorporeal membrane oxygenation (ECMO)(hereinafter referred to as the "ECMO heater-cooler device"); and_x000D_
—Heater-cooler device for cardiopulmonary bypass (CPB) (hereinafter referred to as the "CPB heater-cooler device").</t>
  </si>
  <si>
    <t>Water heating/cooling system for cardiopulmonary bypass systems (HS code(s): 901890); (ICS code(s): 11.040.40)</t>
  </si>
  <si>
    <t>901890 - Instruments and appliances used in medical, surgical or veterinary sciences, n.e.s.</t>
  </si>
  <si>
    <r>
      <rPr>
        <sz val="11"/>
        <rFont val="Calibri"/>
      </rPr>
      <t>https://members.wto.org/crnattachments/2025/TBT/CHN/25_07820_00_x.pdf</t>
    </r>
  </si>
  <si>
    <t>National Standard of the P.R.C., Indicating and control system for fire resistant doorsets</t>
  </si>
  <si>
    <t>The document specifies terms and definitions, classification, technical requirements, inspection rules and labeling, and test methods for indicating and control system for fire resistant doorsets._x000D_
This document applies to the design, manufacture, and inspection of indicating and control system for fire resistant doorsets installed in general industrial and civil buildings.</t>
  </si>
  <si>
    <t>Indicating and control system for fire resistant doorsets (HS code(s): 853710); (ICS code(s): 13.220.20)</t>
  </si>
  <si>
    <t>853710 - Boards, cabinets and similar combinations of apparatus for electric control or the distribution of electricity, for a voltage &lt;= 1.000 V</t>
  </si>
  <si>
    <t>13.220.20 - Fire protection</t>
  </si>
  <si>
    <t>Prevention of deceptive practices and consumer protection (TBT); Protection of human health or safety (TBT); Quality requirements (TBT)</t>
  </si>
  <si>
    <r>
      <rPr>
        <sz val="11"/>
        <rFont val="Calibri"/>
      </rPr>
      <t>https://members.wto.org/crnattachments/2025/TBT/CHN/25_07822_00_x.pdf</t>
    </r>
  </si>
  <si>
    <t>National Standard of the P.R.C., Seed of food crops—Part 2:Legume</t>
  </si>
  <si>
    <t>This document specifies the quality requirements, inspection methods and inspection rules for soybean, fava bean, adzuki bean and mung bean seeds._x000D_
This document applies to  legume seeds mentioned above for production and sale.</t>
  </si>
  <si>
    <t>Soybean, fava bean, adzuki bean and mung bean seeds (HS code(s): 071331; 071332; 071350; 120110); (ICS code(s): 65.020.20)</t>
  </si>
  <si>
    <t>120110 - Soya bean seed, for sowing; 071350 - Dried, shelled broad beans "Vicia faba var. major" and horse beans "Vicia faba var. equina and Vicia faba var. minor", whether or not skinned or split; 071332 - Dried, shelled small red "Adzuki" beans "Phaseolus or Vigna angularis", whether or not skinned or split; 071331 - Dried, shelled beans of species "Vigna mungo [L.] Hepper or Vigna radiata [L.] Wilczek", whether or not skinned or split</t>
  </si>
  <si>
    <t>Quality requirements (TBT); Cost saving and productivity enhancement (TBT)</t>
  </si>
  <si>
    <r>
      <rPr>
        <sz val="11"/>
        <rFont val="Calibri"/>
      </rPr>
      <t>https://members.wto.org/crnattachments/2025/TBT/CHN/25_07821_00_x.pdf</t>
    </r>
  </si>
  <si>
    <t>National Standard of the P.R.C., Cardiopulmonary bypass systems-Roller blood pump</t>
  </si>
  <si>
    <t>This document specifies the terms and definitions, modes, compositions, basic parameters, requirements, test methods for cardiopulmonary bypass system-roller blood pump._x000D_
This document applies to cardiopulmonary bypass system-roller blood pump, which is used by medical organization to temporarily replace heart function for cardiopulmonary bypass or regional perfusion during surgery or emergency treatment.</t>
  </si>
  <si>
    <t>Roller blood pump of cardiopulmonary bypass systems (HS code(s): 901890); (ICS code(s): 11.040.40)</t>
  </si>
  <si>
    <r>
      <rPr>
        <sz val="11"/>
        <rFont val="Calibri"/>
      </rPr>
      <t>https://members.wto.org/crnattachments/2025/TBT/CHN/25_07818_00_x.pdf</t>
    </r>
  </si>
  <si>
    <t>National Standard of the P.R.C., Safety technical specification for electric bicycle charging pile</t>
  </si>
  <si>
    <t>This document specifies the terminology definition, basic safety requirements, safety protection function requirements, and test methods for electric bicycle charging pile, and specifies the special requirements for DC charging pile. _x000D_
This document applies to AC/DC charging pile for electric bicycle and their batteries that defined in GB 17761.</t>
  </si>
  <si>
    <t>Electric bicycle charging pile (HS code(s): 850440); (ICS code(s): 29.200)</t>
  </si>
  <si>
    <t>850440 - Static converters</t>
  </si>
  <si>
    <t>29.200 - Rectifiers. Converters. Stabilized power supply</t>
  </si>
  <si>
    <r>
      <rPr>
        <sz val="11"/>
        <rFont val="Calibri"/>
      </rPr>
      <t>https://members.wto.org/crnattachments/2025/TBT/CHN/25_07829_00_x.pdf
https://members.wto.org/crnattachments/2025/TBT/CHN/25_07829_01_x.pdf</t>
    </r>
  </si>
  <si>
    <t>GB 17761—2024 Safety technical specification for electric bicycle</t>
  </si>
  <si>
    <t>National Standard of the P.R.C., Road traffic signal controller</t>
  </si>
  <si>
    <t>This document specifies the classification, model designation rules, technical requirements, test methods, inspection rules, markings, labeling, inspection certificates, and packaging for road traffic signal controllers. _x000D_
This document applies to the design, production, and inspection of road traffic signal controllers. Traffic signal controllers used in other places shall be used by a reference.</t>
  </si>
  <si>
    <t>Road traffic signal controller (HS code(s): 853080); (ICS code(s): 93.080.30)</t>
  </si>
  <si>
    <r>
      <rPr>
        <sz val="11"/>
        <rFont val="Calibri"/>
      </rPr>
      <t>https://members.wto.org/crnattachments/2025/TBT/CHN/25_07828_00_x.pdf</t>
    </r>
  </si>
  <si>
    <t xml:space="preserve">DJS 1762:2025–Feed–General Standard for Labeling Feedstuff_x000D_
_x000D_
</t>
  </si>
  <si>
    <t>This draft Jordanian Standard specifies the general requirements for labeling feedstuffs, whether packed or in bulk, produced locally or imported. It defines the information that must appear on feed labels and establishes general and mandatory labeling requirements to ensure clear, accurate, and non-misleading presentation._x000D_
The standard includes:Definitions of key terms related to feed labeling (e.g., feed additives, raw feed, premix, batch, expiry date).General labeling principles prohibiting false or misleading claims and requiring clear visibility and legibility.Mandatory information to be displayed on the feed label, such as product name, intended animal species, manufacturer details, weight or volume, country of origin, production and expiry dates, composition, additives, analytical data, safety instructions, and storage conditions._x000D_
It replaces the previous version JS 1762:2016.</t>
  </si>
  <si>
    <t>Consumer information, labelling (TBT); Protection of animal or plant life or health (TBT); Reducing trade barriers and facilitating trade (TBT)</t>
  </si>
  <si>
    <r>
      <rPr>
        <sz val="11"/>
        <rFont val="Calibri"/>
      </rPr>
      <t>https://jsmo.gov.jo/EBV4.0/Root_Storage/AR/EB_UsefullLinks/%D8%A8%D8%B7%D8%A7%D9%82%D8%A9_%D8%A7%D9%84%D8%A8%D9%8A%D8%A7%D9%86_%D9%80%D9%80%D9%80%D9%80%D9%80%D9%80_%D8%A7%D9%84%D9%85%D8%B9%D9%8A%D8%A7%D8%B1_%D8%A7%D9%84%D8%B9%D8%A7%D9%85_%D9%84%D9%88%D8%B6%D8%B9_%D8%A8%D8%B7%D8%A7%D9%82%D8%A9_%D8%A7%D9%84%D8%A8%D9%8A%D8%A7%D9%86_%D8%B9%D9%84%D9%89_%D8%B9%D8%A8%D9%88%D8%A7%D8%AA_%D8%A7%D9%84%D9%85%D9%88%D8%A7%D8%AF_%D8%A7%D9%84%D8%B9%D9%84%D9%81%D9%8A%D8%A9_-%D8%B9_%D8%AA_-22-10-2025.pdf</t>
    </r>
  </si>
  <si>
    <t>Jordanian standard JS 9-2025 Label-Labeling prepackaged foodstuffs.Jordanian standard 119:2022 Label- Industrial Products LabelGulf technical regulation GSO 2487-2021 Labeling-General standard for labeling feedstuff packages Gulf standard GSO  1827:2007 – Labeling for Industrial Products</t>
  </si>
  <si>
    <t>France</t>
  </si>
  <si>
    <t>Décret du ... fixant les modalités de contrôle et d’étiquetage des critères de qualité agronomique et d'innocuité des matières fertilisantes et des supports de culture</t>
  </si>
  <si>
    <t>Le décret fixe des règles d’étiquetage et de contrôle des matières fertilisantes et supports de culture. Plus précisément : - Il définit les modalités de contrôle de l'efficacité et de l'absence d'effet nocif des matières fertilisantes et des supports de culture ;- Il adapte la réglementation existante relative à l'étiquetage des fertilisants en ce qui concerne les mentions obligatoires concernant la nature et les règles d'utilisation des matières fertilisantes et supports de culture ; - Il établit les dispositions transitoires pour l’application des critères d’innocuité et d’efficacité fixés par le décret "fixant les critères de qualité agronomique et d'innocuité des matières fertilisantes et des supports de culture" aux produits actuellement autorisés.</t>
  </si>
  <si>
    <t>Les fertilisants mis sur le marché et utilisés en France à l’exclusion des fertilisants conformes au règlement (UE) n°2019/1009.</t>
  </si>
  <si>
    <t>31 - FERTILISERS</t>
  </si>
  <si>
    <t>65.080 - Fertilizers</t>
  </si>
  <si>
    <r>
      <rPr>
        <sz val="11"/>
        <rFont val="Calibri"/>
      </rPr>
      <t>https://members.wto.org/crnattachments/2025/TBT/FRA/25_07744_00_f.pdf</t>
    </r>
  </si>
  <si>
    <t>Le code de la consommation, notamment son article L. 412-1 ; Le code de l’environnement, notamment ses articles L. 214-1 et L. 511-1 ;Le code rural et de la pêche maritime, notamment ses articles L. 255-9-1, L. 255-10, L. 255 13, L. 255-14 et R. 255-32 ;Le décret n° 80-478 du 16 juin 1980 portant application de l'article L. 412-1 du code de la consommation en ce qui concerne les matières fertilisantes et les supports de culture.</t>
  </si>
  <si>
    <t>Partial Amendment of the Ordinance for Enforcement of the Radio Act, etc. </t>
  </si>
  <si>
    <t>Japan will amend the Ordinance for Enforcement of the Radio Act, etc. to introduce technical requirements for HAPS (fixed service) and HIBS (mobile telecommunication service for LTE/NR).</t>
  </si>
  <si>
    <t>Radio equipment of radio stations for High Altitude Platform Station (HAPS) and HIBS (HAPS as IMT Base Station).</t>
  </si>
  <si>
    <r>
      <rPr>
        <sz val="11"/>
        <rFont val="Calibri"/>
      </rPr>
      <t>https://members.wto.org/crnattachments/2025/TBT/JPN/25_07751_00_e.pdf</t>
    </r>
  </si>
  <si>
    <t>Décret du ...fixant les critères de qualité agronomique et d'innocuité des matières fertilisantes et des supports de culture</t>
  </si>
  <si>
    <t>Ce décret établit les critères d’innocuité et de qualité agronomique que doivent respecter les matières fertilisantes et supports de culture mis sur le marché et utilisés.En particulier il définit : - Quatre catégories de fertilisants (A1, A2, B1 et B2) en fonction de leur qualité et de leur usage ;- L'utilisateur professionnel de matières fertilisantes et de supports de culture ;- Les critères d’innocuité et de qualité agronomique, dont les valeurs et modalités d’appréciation sont définies par arrêté ministériel.</t>
  </si>
  <si>
    <r>
      <rPr>
        <sz val="11"/>
        <rFont val="Calibri"/>
      </rPr>
      <t>https://members.wto.org/crnattachments/2025/TBT/FRA/25_07745_00_f.pdf</t>
    </r>
  </si>
  <si>
    <t>Le code de l’environnement, notamment ses articles L. 541-4-3, R. 211-43, D. 541-12-6 et D. 541-12-11 ;Le code rural et de la pêche maritime, notamment ses articles L. 255-2 à L. 255-5 et L. 255 9-1.</t>
  </si>
  <si>
    <t>Arrêté du … fixant les valeurs et modalités d’appréciation des critères d’innocuité et de sortie de statut de déchet des matières fertilisantes et supports de culture</t>
  </si>
  <si>
    <t>Cet arrêté :- Fixe les valeurs et modalités d’appréciation de l'innocuité des matières fertilisantes et supports de culture en ce qui concerne leur composition : éléments traces métalliques, composés traces organiques (hydrocarbures aromatiques polycycliques, polychlorobiphényles, dioxines/furanes), pathogènes, inertes et indésirables, pour chacune des catégories de matières fertilisantes ; - Précise les modalités de contrôle ;- Précise les critères de sortie du statut de déchet pour les matières fertilisantes et supports de culture.</t>
  </si>
  <si>
    <r>
      <rPr>
        <sz val="11"/>
        <rFont val="Calibri"/>
      </rPr>
      <t>https://members.wto.org/crnattachments/2025/TBT/FRA/25_07746_00_f.pdf</t>
    </r>
  </si>
  <si>
    <t>Le code de l’environnement, notamment ses articles R. 211-43, R. 211.1 et R. 541-8 ;Le code rural et de la pêche maritime, notamment ses articles L. 255-9-1 et D. 255-1-2, R. 255-32 ; Le décret n° 80-478 du 16 juin 1980 modifié portant application de l’article L. 412-1 du code de la consommation en ce qui concerne les matières fertilisantes et les supports de culture ;L’arrêté du 8 décembre 2011 modifié établissant des règles sanitaires applicables aux sous-produits animaux et produits dérivés en application du règlement (CE) n° 1069/2009 et du règlement (UE) n° 142/2011 ;L'arrêté du 19 juin 2015 modifié relatif au système de gestion de la qualité mentionné à l'article D. 541-12-14 du code de l'environnement ;L’arrêté du 9 avril 2018 modifié fixant les dispositions techniques nationales relatives à l'utilisation de sous-produits animaux et de produits qui en sont dérivés, dans une usine de production de biogaz, une usine de compostage ou en « compostage de proximité », et à l'utilisation du lisier</t>
  </si>
  <si>
    <t>Arrêté du … fixant les apports maximaux admissibles en éléments traces métalliques et en composés traces organiques lors de l’utilisation des matières fertilisantes</t>
  </si>
  <si>
    <t>Cet arrêté fixe les valeurs et modalités d’appréciation de l'innocuité des matières fertilisantes en ce qui concerne les apports maximaux admissibles : éléments traces métalliques, hydrocarbures aromatiques polycycliques et polychlorobiphényles.</t>
  </si>
  <si>
    <t>Les fertilisants mis sur le marché et utilisés en France à l’exclusion des fertilisants conformes au règlement (UE) n°2019/1009</t>
  </si>
  <si>
    <r>
      <rPr>
        <sz val="11"/>
        <rFont val="Calibri"/>
      </rPr>
      <t>https://members.wto.org/crnattachments/2025/TBT/FRA/25_07747_00_f.pdf</t>
    </r>
  </si>
  <si>
    <t>Le code rural et de la pêche maritime, notamment ses articles L. 255-9-1 et D. 255-1-2, R. 255-32; Le décret n° 80-478 du 16 juin 1980 modifié portant application de l’article L. 412-1 du code de la consommation en ce qui concerne les matières fertilisantes et les supports de culture ;L’arrêté du 8 décembre 2011 modifié établissant des règles sanitaires applicables aux sous-produits animaux et produits dérivés en application du règlement (CE) n° 1069/2009 et du règlement (UE) n° 142/2011 ;L’arrêté du 19 juin 2015 modifié relatif au système de gestion de la qualité mentionné à l'article D. 541-12-14 du code de l'environnement ;L’arrêté du 9 avril 2018 modifié fixant les dispositions techniques nationales relatives à l'utilisation de sous-produits animaux et de produits qui en sont dérivés, dans une usine de production de biogaz, une usine de compostage ou en « compostage de proximité », et à l'utilisation du lisier</t>
  </si>
  <si>
    <t>Malawi</t>
  </si>
  <si>
    <t>DMS 5:2022 Unplasticized polyvinyl chloride (UPVC) pipes and pipe fittings for use above ground in drainage installations – Specification</t>
  </si>
  <si>
    <t>This draft standard covers unplasticized poly(vinyl chloride) (PVC-U) pipes (including vent pipes and pipe fittings of nominal sizes 40 mm to 160 mm intended for above-ground non-pressure applications for the conveyance of soil (human excrement or faeces) and waste water where continuous temperatures in excess of 60 °C are not encountered.</t>
  </si>
  <si>
    <t>Fittings, e.g. joints, elbows, flanges, of plastics, for tubes, pipes and hoses (HS code(s): 391740); Plastics pipes (ICS code(s): 23.040.20)</t>
  </si>
  <si>
    <t>391740 - Fittings, e.g. joints, elbows, flanges, of plastics, for tubes, pipes and hoses</t>
  </si>
  <si>
    <t>Consumer information, labelling (TBT); Prevention of deceptive practices and consumer protection (TBT); Quality requirements (TBT); Reducing trade barriers and facilitating trade (TBT)</t>
  </si>
  <si>
    <r>
      <rPr>
        <sz val="11"/>
        <rFont val="Calibri"/>
      </rPr>
      <t>https://members.wto.org/crnattachments/2025/TBT/MWI/25_07594_00_e.pdf</t>
    </r>
  </si>
  <si>
    <t>ISO 4892-3, Plastics – Methods of exposure to laboratory light sources – Part 3: Fluorescent UV lampsSANS 527-2/ISO 527-1, Plastics – Determination of tensile properties – Part 2: Test conditions for moulding and extrusion plastics.DMS 458/ISO 4633, Rubber seals – Joint rings for water supply, drainage and sewerage pipelines – Specification for materials.SANS 9852/ISO 9852, Unplasticized poly(vinyl chloride) (PVC-U) – Dichloromethane resistance at specified temperature (DCMT) – Test method.SANS 50681-1/EN 681-1, Elastomeric seals – Material requirements for pipe joint seals used in water and drainage applications – Part 1: Vulcanized rubber.</t>
  </si>
  <si>
    <t>Notification for revision of ER on “End Point Device for Environmental Monitoring, TEC 23732401”</t>
  </si>
  <si>
    <t>This proposed document contains the essential requirements for End Point Device for Environmental Monitoring working on wired or wireless (cellular/ non cellular) communication technologies. </t>
  </si>
  <si>
    <t>Telecommunications products</t>
  </si>
  <si>
    <t>33 - TELECOMMUNICATIONS. AUDIO AND VIDEO ENGINEERING</t>
  </si>
  <si>
    <r>
      <rPr>
        <sz val="11"/>
        <rFont val="Calibri"/>
      </rPr>
      <t>https://members.wto.org/crnattachments/2025/TBT/IND/25_07601_00_e.pdf</t>
    </r>
  </si>
  <si>
    <t xml:space="preserve">Icing sugar—Specification _x000D_
</t>
  </si>
  <si>
    <t>This Draft East African Standard specifies the requirements, sampling and test methods for icing sugar intended for human consumption.</t>
  </si>
  <si>
    <t>Sugar. Sugar products. Starch (ICS code(s): 67.180)</t>
  </si>
  <si>
    <t>67.180 - Sugar. Sugar products. Starch</t>
  </si>
  <si>
    <t>National security requirements (TBT); Consumer information, labelling (TBT); Quality requirements (TBT); Harmonization (TBT)</t>
  </si>
  <si>
    <r>
      <rPr>
        <sz val="11"/>
        <rFont val="Calibri"/>
      </rPr>
      <t>https://members.wto.org/crnattachments/2025/TBT/BDI/25_07669_00_e.pdf</t>
    </r>
  </si>
  <si>
    <t xml:space="preserve">EAS  5, Refined sugar — SpecificationCODEX STAN 192, General standard for food additivesCAC/GL 50 General guidelines on samplingEAS 38, Labelling of pre-packaged foods — SpecificationEAS 39, Food processing units — Code of hygieneICUMSA Method GS 2/1/3/9-15, The Determination of Sugar Moisture by Loss on Drying – OfficialICUMSA Method GS 2/9-6, The Determination of Reducing Sugars in White Sugar and Plantation White Sugar by the Modified Ofner Titrimetric Method – OfficialICUMSA Method GS 2/3-10, The Determination of White Sugar Solution Colour – OfficialICUMSA Method GS 2/3-17, The Determination of Conductivity Ash in Refined Sugar Products and in Plantation White Sugar – OfficialICUMSA Method GS 1-16, The Determination of Starch in Raw Sugar by a Modified BSES Method – OfficialICUMSA GS 2/3-35, The Determination of Sulphite in Refined Sugar Products excepting Brown Sugars by an Enzymatic Method – Official The Determination of Sulphite in Brown Sugars – TentativeICUMSA Method GS 2/3-1, The Braunschweig Method for the Polarisation of White Sugar by PolarimetryISO 4833-2, Microbiology of food and animal feeding stuffs – Horizontal method for the enumeration of microorganisms – Colony-count technique at 30oCISO 6579, Microbiology of food and animal feeding stuffs — Horizontal method for the detection of Salmonella spp._x000D_
</t>
  </si>
  <si>
    <t>Caramels and fudges—Specification</t>
  </si>
  <si>
    <t>This Draft East African Standard specifies the requirements, sampling and test methods for Caramels and fudges intended for human consumption.</t>
  </si>
  <si>
    <r>
      <rPr>
        <sz val="11"/>
        <rFont val="Calibri"/>
      </rPr>
      <t>https://members.wto.org/crnattachments/2025/TBT/BDI/25_07679_00_e.pdf</t>
    </r>
  </si>
  <si>
    <t xml:space="preserve">CAC/GL 50, General guidelines on sampling CODEX STAN 192, General standard for food additivesEAS 38, Labeling of pre-packaged foods — SpecificationEAS 39, Food processing units — Code of hygieneISO 4831, Microbiology of food and animal feeding stuffs — Horizontal method for the detection and enumeration of coliforms — Most probable number techniqueISO 7251, Microbiology of food and animal feeding stuffs — Horizontal method for the detection and enumeration of presumptive Escherichia coli — Most probable number techniqueISO 21527-1, Microbiology of food and animal feeding stuffs — Horizontal method for the enumeration of yeasts and moulds — Part 1: Colony count technique in products with water activity greater than 0.95 _x000D_
</t>
  </si>
  <si>
    <t>Dark sweet and black strap molasses</t>
  </si>
  <si>
    <t> This Draft East African Standard specifies the requirements, sampling and test methods for dark sweet and black strap molasses intended for human consumption.</t>
  </si>
  <si>
    <r>
      <rPr>
        <sz val="11"/>
        <rFont val="Calibri"/>
      </rPr>
      <t>https://members.wto.org/crnattachments/2025/TBT/BDI/25_07689_00_e.pdf</t>
    </r>
  </si>
  <si>
    <t>AOAC 962.37, Density of sucrose solutions at 0 °C – 100 °C and 0 % – 70 % ICUMSA GS1/2/3/4/7/8/9-23, the determination of pH by a direct method in raw sugar, molasses, juices and syrups ICUMSA GS3/4/7/8-11, The determination of sulphated ash in brown sugar, juice, syrup and molasses ICUMSA GS4/3-7, The determination of total reducing sugars in molasses and refined syrups after hydrolysis by the Lane &amp; Eynon constant volume procedureCAC/GL 50, General guidelines on sampling CODEX STAN 192, General standard for food additivesEAS 8, raw cane sugar — SpecificationEAS 38, Labelling of pre-packaged foods — SpecificationEAS 39, Food processing units — Code of hygieneISO 2173, Fruit and vegetable products — Determination of soluble solids — Refractometric method ISO 4831, Microbiology of food and animal feeding stuffs — Horizontal method for the detection and enumeration of coliforms — Most probable number techniqueICUMSA Method GS 2/1/3/9-15, the Determination of Sugar Moisture by Loss on Drying – OfficialICUMSA Method GS 2/9-6, the Determination of Reducing Sugars in White Sugar and Plantation White Sugar by the Modified Ofner Titrimetric Method – OfficialICUMSA Method GS 2/3-10, the Determination of White Sugar Solution Colour – OfficialICUMSA Method GS 2/3-17, the Determination of Conductivity Ash in Refined Sugar Products and in Plantation White Sugar – OfficialICUMSA Method GS 1-16, the Determination of Starch in Raw Sugar by a Modified BSES Method – OfficialICUMSA GS 2/3-35, the Determination of Sulphite in Refined Sugar Products excepting Brown Sugars by an Enzymatic Method – Official The Determination of Sulphite in Brown Sugars – TentativeICUMSA Method GS 2/3-1, the Braunschweig Method for the Polarisation of White Sugar by PolarimetryISO 4833-2, Microbiology of food and animal feeding stuffs – Horizontal method for the enumeration of microorganisms – Colony-count technique at 30oCISO 6579, Microbiology of food and animal feeding stuffs — Horizontal method for the detection of Salmonella spp.ISO 21527-2Microbiology of food and animal feeding stuffs Horizontal method for the enumeration of yeasts and moulds Part 2: Colony count technique in products with water activity less than or equal to 0,95ISO 7251 Microbiology of food and animal feeding stuffs Horizontal method for the detection and enumeration of presumptive Escherichia coliISO 6579-1 Microbiology of the food chain Horizontal method for the detection, enumeration  and  serotyping of Salmonella Part 1: Detection of Salmonella spp.ISO 4833-1, Microbiology of the food chain — Horizontal method for the enumeration of microorganisms — Part 1: Colony count at 30 °C by the pour plate techniqueISO 5379, Starches and derived products — Determination of sulfur dioxide content — Acidimetric method and nephelometric methodISO 6634, Fruit, vegetables and derived products — Determination of arsenic content — Silver diethyldithiocarbamate spectrophotometric methodISO 6888-1, Microbiology of food and animal feeding stuffs — Horizontal method for the enumeration of coagulase-positive staphylococci (Staphylococcus aureus and other species) — Part 1: Technique using Baird-Parker agar mediumISO 7251, Microbiology of food and animal feeding stuffs — Horizontal method for the detection and enumeration of presumptive Escherichia coli — Most probable number techniqueISO 21527-1, Microbiology of food and animal feeding stuffs — Horizontal method for the enumeration of yeasts and moulds — Part 1: Colony count technique in products with water activity greater than 0.95 </t>
  </si>
  <si>
    <t>Draft Circular regulating the signing and implementation of Agreements on mutual recognition, unilateral recognition of conformity assessment results</t>
  </si>
  <si>
    <t xml:space="preserve">This Circular regulating the signing and implementation of Agreements on mutual recognition, unilateral recognition of conformity assessment results, including:_x000D_
1. Agreements on mutual recognition of conformity assessment results (hereinafter referred to as Recognition Agreements) between Vietnam and one or more countries or territories on the basis of the provisions of law on signing and implementing international treaties._x000D_
2. Agreements on mutual recognition and unilateral recognition of conformity assessment results between Vietnamese conformity assessment organizations and international, regional, national or territorial conformity assessment organizations are signed and implemented on the basis of Vietnamese law, international treaties to which Vietnam is a member, and international practices._x000D_
This Circular applies to:_x000D_
1. Competent state agencies and conformity assessment organizations of Vietnam related to the signing and implementation of mutual recognition and unilateral recognition agreements._x000D_
2. Competent state agencies and conformity assessment organizations of Vietnam related to the signing and implementation of mutual recognition and unilateral recognition agreements._x000D_
</t>
  </si>
  <si>
    <t>Protection of human health or safety (TBT); Protection of animal or plant life or health (TBT); Protection of the environment (TBT); Quality requirements (TBT); Harmonization (TBT); Reducing trade barriers and facilitating trade (TBT); Cost saving and productivity enhancement (TBT)</t>
  </si>
  <si>
    <r>
      <rPr>
        <sz val="11"/>
        <rFont val="Calibri"/>
      </rPr>
      <t>https://members.wto.org/crnattachments/2025/TBT/VNM/25_07613_00_x.pdf</t>
    </r>
  </si>
  <si>
    <t xml:space="preserve">- Law on Standards and Technical Regulations 2006._x000D_
- Law on Amendments and Supplements to a Number of Articles of the Law on Standards and Technical Regulations 2025._x000D_
- Law on Product and Goods Quality 2007._x000D_
- Law Amending and Supplementing a Number of Articles of the Law on Quality of Products and Goods 2025;_x000D_
</t>
  </si>
  <si>
    <t xml:space="preserve">Edible sugarcane—Specification _x000D_
</t>
  </si>
  <si>
    <r>
      <rPr>
        <sz val="11"/>
        <rFont val="Calibri"/>
      </rPr>
      <t>https://members.wto.org/crnattachments/2025/TBT/BDI/25_07674_00_e.pdf</t>
    </r>
  </si>
  <si>
    <t>EAS  5, Refined sugar — SpecificationCODEX STAN 192, General standard for food additives_x000D_
CAC/GL 50 General guidelines on sampling_x000D_
EAS 38, Labelling of pre-packaged foods — Specification_x000D_
EAS 39, Food processing units — Code of hygiene_x000D_
ICUMSA Method GS 2/1/3/9-15, The Determination of Sugar Moisture by Loss on Drying – Official_x000D_
ICUMSA Method GS 2/9-6, the Determination of Reducing Sugars in White Sugar and Plantation White Sugar by the Modified Ofner Titrimetric Method – Official_x000D_
ICUMSA Method GS 2/3-10, the Determination of White Sugar Solution Colour – Official_x000D_
ICUMSA Method GS 2/3-17, the Determination of Conductivity Ash in Refined Sugar Products and in Plantation White Sugar – Official_x000D_
ICUMSA Method GS 1-16, the Determination of Starch in Raw Sugar by a Modified BSES Method – Official_x000D_
ICUMSA GS 2/3-35, The Determination of Sulphite in Refined Sugar Products excepting Brown Sugars by an Enzymatic Method – Official the Determination of Sulphite in Brown Sugars – Tentative_x000D_
ICUMSA Method GS 2/3-1, the Braunschweig Method for the Polarisation of White Sugar by Polarimetry_x000D_
ISO 4833-2, Microbiology of food and animal feeding stuffs – Horizontal method for the enumeration of microorganisms – Colony-count technique at 30oC_x000D_
ISO 6579, Microbiology of food and animal feeding stuffs — Horizontal method for the detection of Salmonella spp.</t>
  </si>
  <si>
    <t>Draft Circular regulating the development, appraisal and promulgation of technical regulations </t>
  </si>
  <si>
    <t xml:space="preserve">This draft Circular provides comprehensive guidance on procedures and requirements for planning, developing, appraising and issuing, revising, replacing, and abolishing national and local technical regulations under the Law on Standards and Technical Regulations._x000D_
This draft Circular applies to state agencies, organizations and individuals involved in the process of developing  and developing technical regulations._x000D_
</t>
  </si>
  <si>
    <t>Products and goods in general</t>
  </si>
  <si>
    <r>
      <rPr>
        <sz val="11"/>
        <rFont val="Calibri"/>
      </rPr>
      <t>https://members.wto.org/crnattachments/2025/TBT/VNM/25_07612_00_x.pdf</t>
    </r>
  </si>
  <si>
    <t>Draft Circular regulating the development and application of standards </t>
  </si>
  <si>
    <t>The Draft Circular regulating the development and application of standards provides for the preparation, approval of plans, development, appraisal and promulgation of national standards (TCVN); application of national standards, international standards, regional standards and foreign standards; development and promulgation of basic standards (TCCS).This draft Circular applies to state agencies, organizations and individuals involved in the process of planning, developing, appraising and promulgating national standards; applying national standards, international standards, regional standards and foreign standards; developing and promulgating basic standards in Vietnam</t>
  </si>
  <si>
    <r>
      <rPr>
        <sz val="11"/>
        <rFont val="Calibri"/>
      </rPr>
      <t>https://members.wto.org/crnattachments/2025/TBT/VNM/25_07614_00_x.pdf</t>
    </r>
  </si>
  <si>
    <t>- Law on Standards and Technical Regulations 2006.- Law on Amendments and Supplements to a Number of Articles of the Law on Standards and Technical Regulations 2025.- Law on Product and Goods Quality 2007.- Law Amending and Supplementing a Number of Articles of the Law on Quality of Products and Goods 2025;</t>
  </si>
  <si>
    <t>Notification for revision of ER on “Tracking Device, TEC 28732401”</t>
  </si>
  <si>
    <t>This proposed document contains the essential requirements for Tracking Device of four variants viz. Asset Tracking Device, Human Tracking Device, Pet Tracking Device and Standalone Tracking Device working on wired or wireless (cellular/ non cellular) communication technologies.</t>
  </si>
  <si>
    <r>
      <rPr>
        <sz val="11"/>
        <rFont val="Calibri"/>
      </rPr>
      <t xml:space="preserve">https://members.wto.org/crnattachments/2025/TBT/IND/25_07596_00_e.pdf
</t>
    </r>
  </si>
  <si>
    <t>Proposed draft revised standard for ER on “Tracking Device, TEC 28732401” </t>
  </si>
  <si>
    <t>Notification for revision of ER on “Feedback Device, TEC 23232401”</t>
  </si>
  <si>
    <t>This proposed document contains the essential requirements for Feedback Device working on wired or wireless (cellular/ non cellular) communication technologies. </t>
  </si>
  <si>
    <r>
      <rPr>
        <sz val="11"/>
        <rFont val="Calibri"/>
      </rPr>
      <t>https://members.wto.org/crnattachments/2025/TBT/IND/25_07602_00_e.pdf</t>
    </r>
  </si>
  <si>
    <t>Ukraine</t>
  </si>
  <si>
    <t>Draft Resolution of the Cabinet of Ministers of Ukraine “On Amendments to Resolutions of the Cabinet of Ministers of Ukraine No. 94 of 13 January 2016 and No. 1213 of 17 November 2023”</t>
  </si>
  <si>
    <t>The draft Resolution proposes to amend the Resolution of the Cabinet of Ministers of Ukraine No. 94 "On Approval of the Technical Regulation on Legally Regulated Measuring Instruments" of 13 January 2016 to establish that legally regulated measuring instruments may be put into operation upon the availability of a calibration document for such instruments, which defines their metrological characteristics._x000D_
It also provides to include relevant measuring instruments in the list of products for the purposes of applying certain technical regulations, as approved by the Resolution of the Cabinet of Ministers of Ukraine No. 1213 "On Approval of the List of Products for the Purposes of Applying Certain Technical Regulations and Amending Certain Resolutions of the Cabinet of Ministers of Ukraine" of 17 November 2023. </t>
  </si>
  <si>
    <t>Measuring instruments</t>
  </si>
  <si>
    <t>17.020 - Metrology and measurement in general</t>
  </si>
  <si>
    <t>National security requirements (TBT); Protection of human health or safety (TBT); Quality requirements (TBT)</t>
  </si>
  <si>
    <t>Metrology</t>
  </si>
  <si>
    <r>
      <rPr>
        <sz val="11"/>
        <rFont val="Calibri"/>
      </rPr>
      <t>https://members.wto.org/crnattachments/2025/TBT/UKR/25_07696_00_x.pdf</t>
    </r>
  </si>
  <si>
    <t>Law of Ukraine "On Technical Regulations and Conformity Assessment"; Law of Ukraine "On Metrology and Metrological Activities"; Resolution of the Cabinet of Ministers of Ukraine No. 94 "On Approval of the Technical Regulation on Legally Regulated Measuring Instruments" of 13 January 2016;  Resolution of the Cabinet of Ministers of Ukraine No. 1213 “On Approval of the List of Products for the Purposes of Applying Certain Technical Regulations and Amending Certain Resolutions of the Cabinet of Ministers of Ukraine” of 17 November 2023.</t>
  </si>
  <si>
    <t>Test Guide for Small Size 5G Core (TEC 21121:2025)</t>
  </si>
  <si>
    <t>This document enumerates detailed test schedule and procedure for evaluating conformance / functionality / requirements / performance of Small Size 5G Core as per GR/IR/Applicant’s spec. No GR No.: TEC 21120:2024</t>
  </si>
  <si>
    <t>Telecommunication products</t>
  </si>
  <si>
    <r>
      <rPr>
        <sz val="11"/>
        <rFont val="Calibri"/>
      </rPr>
      <t>https://members.wto.org/crnattachments/2025/TBT/IND/25_07599_00_e.pdf</t>
    </r>
  </si>
  <si>
    <t>Sugarcane juice—Specification </t>
  </si>
  <si>
    <t>_x000D_
This Draft East African Standard specifies the requirements, sampling and test methods for sugarcane juice from edible sugarcane intended for direct human consumption._x000D_
This Draft Standard does not cover the sugarcane juice for industrial use </t>
  </si>
  <si>
    <r>
      <rPr>
        <sz val="11"/>
        <rFont val="Calibri"/>
      </rPr>
      <t>https://members.wto.org/crnattachments/2025/TBT/BDI/25_07684_00_e.pdf</t>
    </r>
  </si>
  <si>
    <t xml:space="preserve">CXG  50, General guidelines on sampling CODEX STAN 192, General standard for food additivesEAS 38, Labelling of pre-packaged foods — SpecificationEAS 39, Food processing units — Code of hygieneISO 2173, Fruit and vegetable products — Determination of soluble solids — Refractometric method ISO 4831, Microbiology of food and animal feeding stuffs — Horizontal method for the detection and enumeration of coliforms — Most probable number techniqueISO 4833-1, Microbiology of the food chain — Horizontal method for the enumeration of microorganisms — Part 1: Colony count at 30 °C by the pour plate techniqueISO 7251, Microbiology of food and animal feeding stuffs — Horizontal method for the detection and enumeration of presumptive Escherichia coli — Most probable number techniqueISO 21527-1, Microbiology of food and animal feeding stuffs — Horizontal method for the enumeration of yeasts and moulds — Part 1: Colony count technique in products with water activity greater than 0.95 _x000D_
</t>
  </si>
  <si>
    <t>Proposal for Amendments to the Technical Specification for the Verification and Inspection of Liquid Volumetric Meter</t>
  </si>
  <si>
    <t>The Bureau of Standards, Metrology and Inspection (BSMI) proposes to amend the "Technical Specification for the Verification and Inspection of Liquid Volumetric Meters." The amendments are as follows:Added Section 3.1(3) to specify that the standard flow meter is one of the verification and inspection equipment.Amended Section 3.5 to align with the addition in Section 3.1(3).</t>
  </si>
  <si>
    <t> Liquid Volumetric Meters</t>
  </si>
  <si>
    <t>17.060 - Measurement of volume, mass, density, viscosity; 17.120 - Measurement of fluid flow</t>
  </si>
  <si>
    <t>Cost saving and productivity enhancement (TBT)</t>
  </si>
  <si>
    <r>
      <rPr>
        <sz val="11"/>
        <rFont val="Calibri"/>
      </rPr>
      <t>https://members.wto.org/crnattachments/2025/TBT/TPKM/25_07611_00_e.pdf
https://members.wto.org/crnattachments/2025/TBT/TPKM/25_07611_00_x.pdf</t>
    </r>
  </si>
  <si>
    <t>Government Gazette, Vol. 031, No. 208, dated 5 November 2025.https://gazette.nat.gov.tw/egFront/e_detail.do?metaid=161250The Weights and Measures ActEnforcement Rules of the Weights and Measures Act</t>
  </si>
  <si>
    <t>Notification for revision of ER on “Smart Electricity Meter, TEC 28362401”, </t>
  </si>
  <si>
    <t>This proposed document contains the essential requirements for Smart Electricity Meter working on wired or wireless (cellular/ non cellular) communication technologies. </t>
  </si>
  <si>
    <t>17.220 - Electricity. Magnetism. Electrical and magnetic measurements</t>
  </si>
  <si>
    <r>
      <rPr>
        <sz val="11"/>
        <rFont val="Calibri"/>
      </rPr>
      <t>https://members.wto.org/crnattachments/2025/TBT/IND/25_07597_00_e.pdf</t>
    </r>
  </si>
  <si>
    <t>Notification for revision of ER on “IoT Gateway, TEC 24492402”</t>
  </si>
  <si>
    <t>This proposed document contains the essential requirements for IoT Gateway working on wired or wireless (cellular/ non cellular) communication technologies.</t>
  </si>
  <si>
    <r>
      <rPr>
        <sz val="11"/>
        <rFont val="Calibri"/>
      </rPr>
      <t>https://members.wto.org/crnattachments/2025/TBT/IND/25_07598_00_e.pdf</t>
    </r>
  </si>
  <si>
    <t>Notification for revision of ER, standard document on” SESSION BORDER CONTROLLER ER No : TEC 67222401”</t>
  </si>
  <si>
    <t>To revise/update the Standard Document SESSION BORDER CONTROLLER ER No : TEC 67222401</t>
  </si>
  <si>
    <r>
      <rPr>
        <sz val="11"/>
        <rFont val="Calibri"/>
      </rPr>
      <t>https://members.wto.org/crnattachments/2025/TBT/IND/25_07600_00_e.pdf</t>
    </r>
  </si>
  <si>
    <t>Spain</t>
  </si>
  <si>
    <t>Proyecto de Real Decreto por el que se modifican el Reglamento Electrotécnico para Baja Tensión, aprobado por el Real Decreto 842/2002, de 2 de agosto, y el Reglamento sobre condiciones técnicas y garantías de seguridad en instalaciones eléctricas de alta tensión y sus Instrucciones Técnicas Complementarias ITC-RAT 01 a 23, aprobado por el Real Decreto 337/2014, de 9 de mayo.</t>
  </si>
  <si>
    <t>El proyecto de real decreto consta de un preámbulo, dos artículos, una disposición adicional única, ocho disposiciones transitorias, una disposición derogatoria única y tres disposiciones finales.Introduce novedades en cuanto a exigencias técnicas con el objetivo de garantizar la seguridad de las instalaciones de acuerdo con la introducción del autoconsumo de forma generalizada.El proyecto de real decreto consta de:- Artículo primero.  Se introducen modificaciones en el Reglamento Electrotécnico para Baja Tensión, aprobado por el Real Decreto 842/2002, de 2 de agosto, y sus instrucciones técnicas complementarias ITC BT-01, ITC BT-02, ITC BT-03, ITC BT-04, ITC BT-05, ITC BT-06, ITC BT-07, ITC BT-11, ITC BT-12, ITC BT-13, ITC BT-14, ITC BT-15, ITC BT-16, ITC BT-17, ITC BT-23 e ITC BT-40. Asimismo, se aprueba la nueva ITC BT-53, relativa a instalaciones de sistemas en corriente continua.- Artículo segundo.  Modificación de la ITC RAT-09 del Reglamento sobre condiciones técnicas y garantías de seguridad en instalaciones eléctricas de alta tensión, aprobado por el Real Decreto 337/2014, de 9 de mayo.- Disposición adicional única. Actualización de las referencias a normas UNE.- Disposición transitoria primera. Habilitación de los organismos de control en actividades que se vean afectadas por este real decreto durante un periodo transitorio de dieciocho meses.- Disposición transitoria segunda. Se establece el régimen para que los titulares de las instalaciones de las que no se tenga constancia en el órgano competente en materia de industria de la Comunidad Autónoma correspondiente presenten la documentación necesaria para su regularización.- Disposición transitoria tercera. Se establece el régimen de inspecciones periódicas y el plazo para la primera inspección para las instalaciones ejecutadas y puestas en marcha anteriormente a este real decreto.- Disposición transitoria cuarta. Se detalla la normativa aplicable para instalaciones en ejecución a la entrada en vigor de este real decreto y qué se considera instalación en ejecución.- Disposición transitoria quinta. Especifica que las empresas instaladoras de baja tensión previamente habilitadas no deberán presentar nuevamente la declaración responsable que establece la nueva ITC BT-03.- Disposición transitoria sexta. Establece la retroactividad de los dispositivos de seguridad introducidos con la modificación de la ITC RAT-09, aprobada por el Real Decreto 337/2014, de 9 de mayo.- Disposición transitoria séptima. Establece un plazo de dos años para cesar la instalación de los interruptores diferenciales tipo AC.- Disposición transitoria octava. Establece un plazo de dos años para hacer efectiva la obligación de suscribir un contrato de mantenimiento.- Disposición derogatoria única. Se derogan todas aquellas disposiciones normativas de rango igual o inferior que se opongan a lo dispuesto en el real decreto y, en concreto, adicionalmente, el artículo 14 del Real Decreto 1699/2011, de 18 de noviembre, por el que se regula la conexión a red de instalaciones de producción de energía eléctrica de pequeña potencia.- Disposición final primera.  Sobre el título competencial, que, con carácter general se basa en lo dispuesto en el artículo 149.1.13ª de la Constitución.Asimismo, el artículo tercero y la disposición transitoria sexta se amparan, adicionalmente, en la competencia que el artículo 149.1.25ª de la Constitución Española atribuye al Estado sobre bases del régimen minero y energético.- Disposición final segunda.  Por la que se establecen las habilitaciones en relación al desarrollo y modificación del reglamento electrotécnico para baja tensión y sus Instrucciones técnicas complementarias.- Disposición final tercera.  Entrada en vigor.</t>
  </si>
  <si>
    <t>Productos de baja tensión y transformadores de media y alta tensión</t>
  </si>
  <si>
    <t>29.180 - Transformers. Reactors</t>
  </si>
  <si>
    <t>National security requirements (TBT)</t>
  </si>
  <si>
    <t>Propuesta de texto definitivo</t>
  </si>
  <si>
    <t>Draft Circular regulating the declaration of conformity and methods of assessing conformity with standards and technical regulations</t>
  </si>
  <si>
    <t xml:space="preserve">This draft Circular provides for declaration of conformity and methods for conformity assessment with standards and technical regulations._x000D_
This draft Circular applies to organizations, individuals and management agencies involved in conformity assessment, conformity declaration and conformity announcement activities._x000D_
</t>
  </si>
  <si>
    <r>
      <rPr>
        <sz val="11"/>
        <rFont val="Calibri"/>
      </rPr>
      <t>https://members.wto.org/crnattachments/2025/TBT/VNM/25_07615_00_x.pdf</t>
    </r>
  </si>
  <si>
    <t>Anteproyecto del proceso de revisión del Decreto Supremo Nº 129, de 2002, del Ministerio de Transportes y Telecomunicaciones, que establece Norma de Emisión de Ruidos para Buses de Locomoción Colectiva Urbana y Rural</t>
  </si>
  <si>
    <t>La norma establece límites de emisión de ruido para buses de locomoción colectiva, diferenciados según el tipo de vehículo (liviano o mediano/pesado), el tipo de ensayo (dinámico o estacionario) y la posición de medición (escape, motor, interior y exterior). Estos límites aplican tanto a los nuevos modelos de buses que ingresen al país como a los buses actualmente en operación, considerando el año de incorporación al parque vehicular. Las fuentes sujetas al cumplimiento de esta norma son los buses livianos, medianos y pesados de locomoción colectiva, tanto nuevos —ya sean fabricados, ensamblados o importados— como los en operación, que presten servicios de transporte urbano o rural. El control del cumplimiento de la norma se realiza a través de distintos mecanismos: Para los nuevos modelos de buses, la verificación se efectúa en el Centro de Control y Certificación Vehicular del Ministerio de Transportes y Telecomunicaciones. Para los buses en operación, el control se lleva a cabo en las Plantas de Revisión Técnica y mediante fiscalización en vía pública.</t>
  </si>
  <si>
    <t>Nuevos modelos de buses livianos, medianos y pesados de locomoción colectiva que ingresen al país y posteriormente operan en el servicio de transporte público. Bus liviano, mediano y pesado: aquellos definidos por el artículo 2º del Decreto Supremo Nº 122 de 1991, del Ministerio de Transportes y Telecomunicaciones, o el que lo reemplace.</t>
  </si>
  <si>
    <t>13.140 - Noise with respect to human beings; 43.080.20 - Buses</t>
  </si>
  <si>
    <r>
      <rPr>
        <sz val="11"/>
        <rFont val="Calibri"/>
      </rPr>
      <t>https://members.wto.org/crnattachments/2025/TBT/CHL/25_07522_00_s.pdf</t>
    </r>
  </si>
  <si>
    <t>- Ley N° 19.300 sobre Bases Generales del Medio Ambiente.- Decreto Supremo N°129, de 2002, del Ministerio de Transportes y Telecomunicaciones.- Decreto Supremo N°38, de 2012, del Ministerio del Medio Ambiente.- Decreto Supremo N°122, de 1991, del Ministerio de Transportes y Telecomunicaciones</t>
  </si>
  <si>
    <t>Draft Decree on detailing a number of articles and measures to organize and guide the implementation of the Law on Foreign Trade Management, replacing Decree No.69/2018/ND-CP issued on 15 May 2018</t>
  </si>
  <si>
    <t>This draft Decree details certain provisions and measures for organizing and guiding the implementation of the Law on Foreign Trade Management regarding: _x000D_
(i) international trade activities including export, import; temporary import, re-export; temporary export and re-import; transshipment; transit; and other activities related to international trade in goods as prescribed by law and international treaties to which The Socialist Republic of Viet Nam is a Party, _x000D_
(ii) Management of export and import activities, including: _x000D_
The right to conduct export and import business freely by Vietnamese traders, except for goods subject to prohibition, temporary suspension, or conditional trading; _x000D_
The implementation of export and import rights by foreign-invested business organizations in accordance with Viet Nam’s international commitments and the lists announced by the Ministry of Industry and Trade; _x000D_
Detailed regulations on: _x000D_
• Export and import procedures; _x000D_
• Lists of goods prohibited, temporarily suspended, or subject to conditional export or import; _x000D_
• Special licensing mechanisms; _x000D_
• Certificates of Free Sale (CFS) for exported and imported goods._x000D_
(iii) dispute settlement mechanisms concerning the application of measures for foreign trade management. _x000D_
This draft Decree applies to state management agencies involved in foreign trade administration, as well as enterprises, organizations, and individuals engaged in foreign trade activities and other related operations..</t>
  </si>
  <si>
    <t>Goods related to international trade</t>
  </si>
  <si>
    <t>Protection of human health or safety (TBT); Protection of animal or plant life or health (TBT); Other (TBT)</t>
  </si>
  <si>
    <r>
      <rPr>
        <sz val="11"/>
        <rFont val="Calibri"/>
      </rPr>
      <t>https://members.wto.org/crnattachments/2025/TBT/VNM/25_07550_00_x.pdf</t>
    </r>
  </si>
  <si>
    <t>* The Law on Commerce; _x000D_
* The Law on Foreign Trade Management.</t>
  </si>
  <si>
    <t>Paraguay</t>
  </si>
  <si>
    <t>MERCOSUR/SGT N° 3/P. RES. Nº 03/25 Rev.1 REGLAMENTO TÉCNICO MERCOSUR PARA ROTULADO DE ALIMENTOS ENVASADOS (DEROGACIÓN DE LA RESOLUCIÓN GMC N° 06/94 Y 26/03).</t>
  </si>
  <si>
    <t>Proyecto de Resolución de “Reglamento Técnico MERCOSUR para Rotulado de Alimentos Envasados”.</t>
  </si>
  <si>
    <t>TECNOLOGÍA DE LOS ALIMENTOS (Código(s) de la ICS: 67)</t>
  </si>
  <si>
    <t>67.230 - Prepackaged and prepared foods; 67 - Food technology</t>
  </si>
  <si>
    <t>Consumer information, labelling (TBT); Prevention of deceptive practices and consumer protection (TBT); Protection of human health or safety (TBT); Quality requirements (TBT)</t>
  </si>
  <si>
    <r>
      <rPr>
        <sz val="11"/>
        <rFont val="Calibri"/>
      </rPr>
      <t>https://members.wto.org/crnattachments/2025/TBT/PRY/25_07524_00_s.pdf</t>
    </r>
  </si>
  <si>
    <t>DJS 2408:2025 – Cereals, pulses and their products – Whole corn meal </t>
  </si>
  <si>
    <t>This Jordanian Standard specifies the requirements for whole corn meal intended for human consumption. It includes provisions for composition (moisture, ash, protein, fat, and particle size), contaminants, microbiological limits, sampling and testing methods, packaging, transportation, storage, and labeling requirements.</t>
  </si>
  <si>
    <t>Cereals, pulses and derived products (ICS code(s): 67.060)</t>
  </si>
  <si>
    <t>110313 - Groats and meal of maize "corn"</t>
  </si>
  <si>
    <t>67.060 - Cereals, pulses and derived products</t>
  </si>
  <si>
    <t>Prevention of deceptive practices and consumer protection (TBT); Quality requirements (TBT); Harmonization (TBT); Reducing trade barriers and facilitating trade (TBT)</t>
  </si>
  <si>
    <r>
      <rPr>
        <sz val="11"/>
        <rFont val="Calibri"/>
      </rPr>
      <t>https://jsmo.gov.jo/EBV4.0/Root_Storage/AR/EB_UsefullLinks/%D8%B9_%D8%AA_%D8%AF%D9%82%D9%8A%D9%82_%D8%A7%D9%84%D8%B0%D8%B1%D8%A9.pdf</t>
    </r>
  </si>
  <si>
    <t>Codex Alimentarius Standard for Whole Maize (Corn) Flour 154/1985 was revised in 1995, and amended in 2019 and 2023.Egyptian Standard Specification 2723-1/2005 - Maize Flour, Part 1: Whole Maize Flour.Gulf Standard Specification 1016/2015 - Microbiological Limits for Commodities and Foodstuffs.</t>
  </si>
  <si>
    <t>Draft Commission Implementing Regulation approving formaldehyde released from the reaction products of paraformaldehyde and 2-hydroxypropylamine (ratio 1:1) as an existing active substance for use in biocidal products of product-types 2, 11 and 13 in accordance with Regulation (EU) No 528/2012 of the European Parliament and of the Council</t>
  </si>
  <si>
    <t>This draft Commission Implementing Regulation approves formaldehyde released from the reaction products of paraformaldehyde and 2-hydroxypropylamine (ratio 1:1) as an existing active substance for use in biocidal products of product-types 2, 11 and 13.The substance meets the exclusion criteria set out in Article 5(1) of the Regulation (EU) No 528/2012, but fulfils the condition for derogation of Article 5(2)(c) of that Regulation.The placing on the market of treated articles treated with or intentionally incorporating this substance will be subject to restrictions and conditions. Only certain specific treated articles will be allowed to be placed on the market</t>
  </si>
  <si>
    <r>
      <rPr>
        <sz val="11"/>
        <rFont val="Calibri"/>
      </rPr>
      <t>https://members.wto.org/crnattachments/2025/TBT/EEC/25_07527_00_e.pdf
https://members.wto.org/crnattachments/2025/TBT/EEC/25_07527_01_e.pdf</t>
    </r>
  </si>
  <si>
    <t>Regulation (EU) No 528/2012 of the European Parliament and of the Council of 22 May 2012 concerning the making available on the market and use of biocidal products (OJ L 167, 27.6.2012, p. 1.). Available in all EU languages. EUR-Lex - 32012R0528 - EN - EUR-Lex (europa.eu)</t>
  </si>
  <si>
    <t>Draft Commission Delegated Regulation amending Regulation (EC) No 273/2004 of the European Parliament and of the Council and Council Regulation (EC) No 111/2005 as regards the inclusion of certain precursors of synthetic cathinone and amphetamine in the list of scheduled substances</t>
  </si>
  <si>
    <t>This draft Commission Regulation adds 9 substances to Category 1 of the list of scheduled substances in Regulation (EC) No 111/2005 laying down rules for the monitoring of trade between the Community and third countries in drug precursors.Operators engaged in import, export or intermediary activities involving scheduled substances listed in Category 1 have the obligation to hold a licence and request for import and export authorisations.</t>
  </si>
  <si>
    <t>Chemical substances classified as drug precursors</t>
  </si>
  <si>
    <t>Protection of human health or safety (TBT); Harmonization (TBT)</t>
  </si>
  <si>
    <r>
      <rPr>
        <sz val="11"/>
        <rFont val="Calibri"/>
      </rPr>
      <t>https://members.wto.org/crnattachments/2025/TBT/EEC/25_07526_00_e.pdf
https://members.wto.org/crnattachments/2025/TBT/EEC/25_07526_01_e.pdf</t>
    </r>
  </si>
  <si>
    <t>Article 12 of the UN Convention against Illicit Traffic in Narcotic Drugs and Psychotropic Substances of 19.12.1988; Council Regulation (EC) No 111/2005 laying down rules for the monitoring of trade between the Union and third countries in drug precursors.http://eur-lex.europa.eu/legal-content/EN/TXT/?qid=1426599802066&amp;uri=CELEX:32005R0111</t>
  </si>
  <si>
    <t>MERCOSUR/XCIII SGT N° 3/P. RES. Nº 05/25 REGLAMENTO TÉCNICO MERCOSUR SOBRE ROTULADO NUTRICIONAL DE ALIMENTOS ENVASADOS (DEROGACIÓN DE LAS RESOLUCIONES GMC N° 44/03, 46/03, 48/06 y 40/11)</t>
  </si>
  <si>
    <t>Aprobar el “Reglamento Técnico MERCOSUR sobre Rotulado Nutricional de Alimentos Envasados”</t>
  </si>
  <si>
    <t>Food standards; Labelling; Nutrition information</t>
  </si>
  <si>
    <r>
      <rPr>
        <sz val="11"/>
        <rFont val="Calibri"/>
      </rPr>
      <t>https://members.wto.org/crnattachments/2025/TBT/PRY/25_07525_00_s.pdf</t>
    </r>
  </si>
  <si>
    <t>NCh 3806:2023 Instalaciones domiciliarias de alcantarillado – Dispositivos de reducción de la presión positiva de aire – Requisitos y métodos de ensayo</t>
  </si>
  <si>
    <t>Esta norma establece los requisitos para los dispositivos de reducción de presión positiva en los sistemas de drenaje, residuos y ventilación de edificios.Esta norma especifica los métodos de ensayo para verificar el funcionamiento del dispositivo atenuador.</t>
  </si>
  <si>
    <t>Dispositivos de reducción de la presión positiva de aire</t>
  </si>
  <si>
    <t>13.240 - Protection against excessive pressure; 23.020 - Fluid storage devices</t>
  </si>
  <si>
    <t>ASME B1.20.1-2013, Pipe Threads, General Purpose.ASTM C564-2020a, Standard Specification for Rubber Gaskets for Cast Iron Soil and FittingsASTM D1784-20, Standard Specification for Rigid Poly (Vinyl Chloride) (PVC) Compounds and Chlorinated Poly (Vinyl Chloride) CPVC Compounds.ASTM D2661-2014, Standard Specification for ABS Schedule 40 Plastic Drain, Waste and Vent Pipe Fittings.ASTM D2665-2020, Standard Specification for PVC Plastic Drain, Waste and Vent Pipe Fittings.ASTM D3965-2016, Standard Specification for ABS Materials for Pipe Fittings.ASTM F1498-2008 (2020),  Standard Specification for Taper Pipe Threads 60° for Thermoplastic Pipe and Fittings.CSA B602-2020, Mechanical Couplings for Drain, Waste and Vent Pipe and Sewer Pipe.FM 1680-1989, Couplings Used in Hub less Cast Iron Systems for Drain, Waste or Vent, Sewer, Rainwater or Storm Drain Systems Above or Below Ground, Industrial/Commercial and Residential.</t>
  </si>
  <si>
    <t>NCh3151/1:2025 Sistemas de tuberías para instalaciones de agua fría y caliente —  Polipropileno (PP) — Parte 1: Tubería</t>
  </si>
  <si>
    <t>Esta norma establece los requisitos y métodos de ensayo para las tuberías de polipropileno, para instalaciones de agua fría y caliente y para instalaciones de calefacción, a las presiones y temperaturas de diseño de acuerdo con la clase de aplicación. Esta norma también se aplica para la conducción de agua destinada o no al consumo humano, bajo condiciones de diseño, y temperatura especificados en el cuerpo de esta norma. Esta norma se aplica a las tuberías fabricadas de polipropileno en sus formas de homopolímero (PP-H), de copolímero de impacto (PP-B), de copolímero random (PP-R) y de copolímero random cristalino (PP-RCT). Esta norma también se aplica a tuberías de PP con una capa intermedia de fibra de vidrio.</t>
  </si>
  <si>
    <t>Tuberías para instalaciones de agua fría y caliente</t>
  </si>
  <si>
    <t>23.040.20 - Plastics pipes; 91.140.60 - Water supply systems; 91.140.65 - Water heating equipment</t>
  </si>
  <si>
    <t>NCh397, Tubos termoplásticos para conducción de fluidos - Diámetros exteriores y presiones  nominales._x000D_
NCh770, Plásticos - Abreviaturas de uso corriente._x000D_
NCh1649, Tubos plásticos - Determinación de la contracción longitudinal por efecto del calor._x000D_
ISO 179-1, Plastics - Determination of Charpy impact properties - Part 1: Non-instrumented impact test._x000D_
ISO 1133-1, Plastics - Determination of the melt mass-fl ow rate (MFR) and melt volume-fl ow rate  (MVR) of thermoplastics - Part 1: standard method._x000D_
ISO 1167-1 Thermoplastics pipes, fi ttings and assemblies for the conveyance of fl uids - Determination  of the resistance to internal pressure - Part 1: General method._x000D_
ISO 1167-2 Thermoplastics pipes, fi ttings and assemblies for the conveyance of fl uids - Determination  of the resistance to internal pressure - Part 2: Preparation of pipe test pieces._x000D_
ISO 3126, Plastics piping systems - Plastics components - Determination of dimensions._x000D_
ISO 3127, Thermoplastics pipes - Determination of resistance to external blows - Round-the-clock  method._x000D_
ISO 3451-1, Plastics - Determination of ash - Part 1: General methodsISO 4065, Thermoplastics pipes - Universal wall thickness table._x000D_
ISO 7686, Plastics pipes and fi ttings - Determination of opacity._x000D_
ISO 9080, Plastics piping and ducting systems - Determination of the long-term hydrostatic strength of  thermoplastics materials in pipe form by extrapolation._x000D_
ISO 9854-1, Thermoplastics pipes for the transport of fl uids - Determination of pendulum impact  strength by the Charpy method - Part 1: General test method._x000D_
ISO 9854-2, Thermoplastics pipes for the transport of fl uids - Determination of pendulum impact  strength by the Charpy method - Part 2: Test conditions for pipes of various materials._x000D_
ISO 15874-5, Plastics piping systems for hot and cold water installations - Polypropylene (PP) - Part 5:  Fitness for purpose of the system._x000D_
DIN 4726, Warm water surface heating systems and radiator connecting systems - Plastics piping  systems and multilayer piping systems._x000D_
DIN 8077, Polypropylene (PP) pipes - PP-H, PP-B, PP-R, PP-RCT - Dimensions</t>
  </si>
  <si>
    <t>Draft Commission Implementing Regulation approving formaldehyde released from the reaction products of paraformaldehyde and 2-hydroxypropylamine (ratio 3:2) as an existing active substance for use in biocidal products of product-types 2, 6, 11, 12 and 13 in accordance with Regulation (EU) No 528/2012 of the European Parliament and of the Council</t>
  </si>
  <si>
    <t>This draft Commission Implementing Regulation approves formaldehyde released from the reaction products of paraformaldehyde and 2-hydroxypropylamine (ratio 3:2) as an existing active substance for use in biocidal products of product-types 2, 6, 11, 12 and 13.The substance meets the exclusion criteria set out in Article 5(1) of the Regulation (EU) No 528/2012, but fulfils the condition for derogation of Article 5(2)(c) of that Regulation.The placing on the market of treated articles treated with or intentionally incorporating this substance will be subject to restrictions and conditions. Only certain specific treated articles will be allowed to be placed on the market</t>
  </si>
  <si>
    <r>
      <rPr>
        <sz val="11"/>
        <rFont val="Calibri"/>
      </rPr>
      <t>https://members.wto.org/crnattachments/2025/TBT/EEC/25_07528_00_e.pdf
https://members.wto.org/crnattachments/2025/TBT/EEC/25_07528_01_e.pdf</t>
    </r>
  </si>
  <si>
    <t>Jordanian Technical Regulation DJS 2409:2025 – Cereals, pulses and their products — Degermed corn meal and grits</t>
  </si>
  <si>
    <t>This Jordanian draft technical regulation specifies the requirements for degermed corn meal and grits intended for human consumption and obtained from mature, sound maize (Zea mays L.) after removal of the germ._x000D_
It covers definitions, essential composition and quality factors, contaminants and residues, microbiological limits, sampling and testing methods, packaging, transportation, storage, and labelling requirements.</t>
  </si>
  <si>
    <r>
      <rPr>
        <sz val="11"/>
        <rFont val="Calibri"/>
      </rPr>
      <t>https://jsmo.gov.jo/EBV4.0/Root_Storage/AR/EB_UsefullLinks/%D8%B9_%D8%AA_%D9%85%D8%B7%D8%AD%D9%88%D9%86_%D9%88%D8%AC%D8%B1%D9%8A%D8%B4_%D9%85%D9%86_%D8%A7%D9%84%D8%B0%D8%B1%D8%A9_%D8%A7%D9%84%D8%AE%D8%A7%D9%84%D9%8A%D8%A9_%D9%85%D9%86_%D8%A7%D9%84%D8%AC%D9%86%D9%8A%D9%86_-.pdf</t>
    </r>
  </si>
  <si>
    <t>· Codex Alimentarius Standard for Maize (Corn) Flour and Maize (Corn) Grits (Decorticated) 155/1985 was revised in 1995, and amended in 2019 and 2023.· Egyptian Standard Specification 2723-2/2005 - Maize Flour, Part 2: Decorticated Maize Flour and Grits.· Gulf Standard Specification 1016/2015 - Microbiological Limits for Commodities and Foodstuffs</t>
  </si>
  <si>
    <t>Regulations regarding control over the sale of frozen fruit and frozen vegetables in the Republic of South Africa.</t>
  </si>
  <si>
    <t>The proposed amendment regulations set minimum quality standards for the grading of frozen fruit and frozen vegetables and prescribe the labelling of these products when presented for sale and the control system to ensure compliance with the minimum quality standards. Food safety issues are excluded from the proposed regulations.</t>
  </si>
  <si>
    <t>Frozen fruits and vegetables preserved or pre-cooked</t>
  </si>
  <si>
    <t>08 - EDIBLE FRUIT AND NUTS; PEEL OF CITRUS FRUIT OR MELONS; 07 - EDIBLE VEGETABLES AND CERTAIN ROOTS AND TUBERS</t>
  </si>
  <si>
    <t>67.080 - Fruits. Vegetables</t>
  </si>
  <si>
    <r>
      <rPr>
        <sz val="11"/>
        <rFont val="Calibri"/>
      </rPr>
      <t>https://members.wto.org/crnattachments/2025/TBT/ZAF/25_07551_00_e.pdf</t>
    </r>
  </si>
  <si>
    <t>Agricultural Product Standards Act, 1990 (Act No. 119 of 1990)</t>
  </si>
  <si>
    <t>Türkiye</t>
  </si>
  <si>
    <t>Communiqué on Import Inspection of Products with Halal Conformity Certificates </t>
  </si>
  <si>
    <t>Halal conformity assessment in Türkiye is based on the principle of voluntariness. However, it is in the public interest that products and services bearing halal claims are reliable and verifiable, and do not mislead consumers. Accordingly, as of 4 June 2023, organizations intending to carry out halal conformity assessments for products destined for the Turkish domestic market, within the scope of areas accredited by the Halal Accreditation Agency (HAK), must obtain halal accreditation from either the HAK or bodies authorised by other countries under bilateral or multilateral mutual recognition arrangements involving the HAK.Imported products bearing a halal sign, mark, stamp or other conformity declaration referring to halal must be certified by the authorised organisations defined above. To ensure the accuracy and credibility of halal declarations on imported products, and to protect consumer confidence and prevent deceptive commercial practices, there will be import controls through the 'Single Window System'. Within this framework, all procedures concerning the import controls of products bearing a halal declaration and/or a halal conformity certificate will be conducted via the Turkish government's Single Window System.Companies will be required to submit applications by uploading relevant information and halal documentation relating to their import consignments. Complete and accurate entry of the required information and valid documents into the Single Window System is a prerequisite for successful import control and customs clearance for products bearing a halal sign, mark, stamp or other conformity declaration referring to halal. Otherwise, products deemed non-compliant for entry into the Turkish customs territory will not be allowed to pass through customs.To foster consumer confidence in halal-certified products circulating within the domestic market and to ensure transparency and prevent unfair commercial practices, import controls and customs clearance procedures for halal-certified products shall be subject to this draft regulation through the verification of valid documentation uploaded by the relevant parties via the Single Window System.</t>
  </si>
  <si>
    <t>Products subject to import with a halal claim, covered by the conformity assessment areas accredited by HAK.</t>
  </si>
  <si>
    <t>Consumer information, labelling (TBT); Prevention of deceptive practices and consumer protection (TBT); Quality requirements (TBT)</t>
  </si>
  <si>
    <r>
      <rPr>
        <sz val="11"/>
        <rFont val="Calibri"/>
      </rPr>
      <t>https://members.wto.org/crnattachments/2025/TBT/TUR/25_07505_00_e.pdf
https://members.wto.org/crnattachments/2025/TBT/TUR/25_07505_00_x.pdf</t>
    </r>
  </si>
  <si>
    <t>Law No. 7060, “Certain Regulations Regarding Halal Accreditation Agency”“Customs Law” No. 4458 Regulation on the Import of Products with Halal Conformity Certificates</t>
  </si>
  <si>
    <t>Costa Rica</t>
  </si>
  <si>
    <t>RTCR 523:2025 Alimentos y Bebidas Procesados. Café puro tostado en grano o molido. Especificaciones y Etiquetado</t>
  </si>
  <si>
    <t>Este anteproyecto de reglamento técnico establece las especificaciones de calidad y etiquetado que debe cumplir el café puro tostado en grano o molido para consumo humano y aplica a todo café puro tostado en grano o molido que se comercialice en el territorio nacional, sea este de producción nacional o importado para consumo humano.</t>
  </si>
  <si>
    <t>CAFE PURO TOSTADO</t>
  </si>
  <si>
    <t>09012 - - Coffee roasted:</t>
  </si>
  <si>
    <t>67.140.20 - Coffee and coffee substitutes</t>
  </si>
  <si>
    <t>Prevention of deceptive practices and consumer protection (TBT)</t>
  </si>
  <si>
    <r>
      <rPr>
        <sz val="11"/>
        <rFont val="Calibri"/>
      </rPr>
      <t>https://members.wto.org/crnattachments/2025/TBT/CRI/25_07511_00_s.pdf</t>
    </r>
  </si>
  <si>
    <t>Decreto Ejecutivo N° 33724-COMEX-S-MEIC del 08 de enero de 2007, pone en vigencia la Resolución Nº 176-2006 (COMIECO XXXVIII), Anexo 4 del Reglamento Técnico Centroamericano RTCA 67.01.33:06 Industria de Alimentos y Bebidas Procesados. Buenas Prácticas de Manufactura. Principios Generales. Publicado en La Gaceta Nº 82 del 30 de abril del 2007.Decreto Ejecutivo N° 36463-MEIC del 26 de noviembre de 2010. Reglamento Técnico RTCR 443:2010. Metrología. Sistema Internacional (SI). Publicado en La Gaceta N° 56 del 21 de marzo del 2011.Decreto Ejecutivo N° 37280-COMEX-MEIC del 18 de junio de 2012, pone en vigencia la Resolución Nº 280-2012 (COMIECO LXII), RTCA 67.01.07:10 Etiquetado General de los Alimentos Previamente Envasados (Preenvasados). Publicado en La Gaceta Nº 180, Alcance Nº 133 del 18 de setiembre del 2012.Instituto de Normas Técnicas de Costa Rica. NORMA INTE A78:2018. Norma para Café tostado. Requisitos</t>
  </si>
  <si>
    <t>Botswana</t>
  </si>
  <si>
    <t>BOS ISO 19706:2011 Guidelines for assessing the fire threat to people</t>
  </si>
  <si>
    <t>BOS ISO 19706:2011 is intended to serve as general guidelines for the assessment of the fire threat to people. ISO 19706:2011 encompasses the development, evaluation and use of relevant quantitative information for use in fire hazard and risk assessment. This information, generally obtained from fire-incidence investigation, fire statistics, real-scale fire tests and from physical fire models, is intended for use in conjunction with computational models for analysis of the initiation and development of fire, fire spread, smoke formation and movement, chemical species generation, transport and decay, and people movement, as well as fire detection and suppression [ISO/TR 13387 (all parts)]. Aspects of the methodology described in this ISO 19706:2011 are further amplified in ISO 13571 and ISO 13344.ISO 19706:2011 is intended to facilitate addressing the consequences of a single, acute human exposure to fire effluent. ISO 19706:2011 does not address other effects of the heat, gases and aerosols, such as effects on electronic equipment and effects of frequent, multiple environmental exposures of people, which are of importance in fire safety design.</t>
  </si>
  <si>
    <t>Protection against fire in general (ICS code(s): 13.220.01)</t>
  </si>
  <si>
    <t>13.220.01 - Protection against fire in general</t>
  </si>
  <si>
    <t>National security requirements (TBT); Protection of human health or safety (TBT); Protection of the environment (TBT); Quality requirements (TBT); Harmonization (TBT); Reducing trade barriers and facilitating trade (TBT)</t>
  </si>
  <si>
    <t>ISO 13943: 2023</t>
  </si>
  <si>
    <t>Draft Resolution 1357, 31 October 2025.</t>
  </si>
  <si>
    <t>This draft resolution proposes to review the regulations on general labeling of packaged foods.</t>
  </si>
  <si>
    <t>Food technology (ICS code(s): 67)</t>
  </si>
  <si>
    <r>
      <rPr>
        <sz val="11"/>
        <rFont val="Calibri"/>
      </rPr>
      <t>https://members.wto.org/crnattachments/2025/TBT/BRA/25_07475_00_x.pdf</t>
    </r>
  </si>
  <si>
    <t>Draft Resolution 1358, 31 October 2025.</t>
  </si>
  <si>
    <t>This draft resolution proposes changes to review the regulations on nutritional labeling of packaged foods.</t>
  </si>
  <si>
    <r>
      <rPr>
        <sz val="11"/>
        <rFont val="Calibri"/>
      </rPr>
      <t>https://members.wto.org/crnattachments/2025/TBT/BRA/25_07474_00_x.pdf</t>
    </r>
  </si>
  <si>
    <t>BOS IEC 61851-23:2023 Electric vehicle conductive charging system - Part 23: DC electric vehicle supply equipment</t>
  </si>
  <si>
    <t>BOS IEC 61851-23:2023 applies to the EV supply equipment to provide energy transfer between the supply network and electric vehicles (EVs), with a rated maximum voltage at side A of up to 1 000 V AC or up to 1 500 V DC and a rated maximum voltage at side B up to 1 500 V DC._x000D_
This document specifies the EV supply equipment of system A, system B and system C as defined in Annex AA, Annex BB and Annex CC. Other systems are under consideration._x000D_
This document provides the requirements for bidirectional power transfer (BPT) EV supply equipment for system A, with a rated maximum voltage at side A up to 1 000 V AC or 1 500 V DC. The requirements for reverse power transfer (RPT) and BPT for system B and system C are under consideration and are not specified in this document._x000D_
This second edition cancels and replaces the first edition published in 2014. This edition constitutes a technical revision. This edition includes the following significant technical changes with respect to the previous edition:_x000D_
a) the structure has been rearranged according to IEC 61851-1:2017;_x000D_
b) electrical safety requirements in Clause 8 and Clause 12 have been revised based on the requirements in IEC 62477-1 and inspired by the hazard based safety approach of IEC 62368-1;_x000D_
c) test methods for checking conformity to the stated requirements have been mostly added; general provisions for compliance tests have been specified in Clause 102;_x000D_
d) specific requirements and/or information for the following functions have been added: energy transfer with thermal management system (101.2), bi-directional power transfer control (Annex DD), multi- side B separated EV supply equipment (Annex FF), and communication and energy transfer process (Annex GG);_x000D_
e) Annex AA (system A), Annex BB (system B) and Annex CC (system C) have been updated including additions in conjunction with b) and c). This document has been limited to be applicable to system A, system B and system C;_x000D_
f) the former Annex DD and Annex EE have been deleted. A new Annex EE, with the requirements for the artificial test load, has been added._x000D_
g) a new informative annex for the touch current and the touch impulse current (Annex HH) has been added</t>
  </si>
  <si>
    <t>Electric road vehicles (ICS code(s): 43.120)</t>
  </si>
  <si>
    <t>43.120 - Electric road vehicles</t>
  </si>
  <si>
    <t>IEC 61851-21-2:2018IEC 61851-21-1:2017IEC TS 61851-3-7:2023IEC TS 61851-3-6:2023IEC TS 61851-3-5:2023IEC TS 61851-3-4:2023IEC TS 61851-3-2:2023IEC TS 61851-3-1:2023IEC PAS 61851-1-1:2023_x000D_
IEC 61851-1:2017</t>
  </si>
  <si>
    <t>BOS ISO 7203-2:2019 Fire extinguishing media — Foam concentrates-Part 2: Specification for medium- and high-expansion foam concentrates for top application to water-immiscible liquids</t>
  </si>
  <si>
    <t>This document specifies the essential properties and performance of liquid foam concentrates used to make medium- or high-expansion foams or both for the control, the extinction and the inhibition of reignition of fires of water-immiscible liquids. Minimum performance on certain test fires is specified.These foams are suitable for top application to fires of water-immiscible liquid. Those foams that comply with ISO 7203-1 are also suitable for top application to fires of water-immiscible liquids.</t>
  </si>
  <si>
    <t>Fire-fighting (ICS code(s): 13.220.10)</t>
  </si>
  <si>
    <t>13.220.10 - Fire-fighting</t>
  </si>
  <si>
    <t>National security requirements (TBT); Protection of human health or safety (TBT); Quality requirements (TBT); Harmonization (TBT); Reducing trade barriers and facilitating trade (TBT)</t>
  </si>
  <si>
    <t>ISO 304: 1985ISO 3104: 2023ISO 3219: 1993ISO 3310-1: 2016</t>
  </si>
  <si>
    <t>BOS ISO 6182-1:2021 Fire protection — Automatic sprinkler systems -Part 1: Requirements and test methods for sprinklers.</t>
  </si>
  <si>
    <t>This document specifies performance and marking requirements and test methods for conventional, spray, flat spray, sidewall, extended coverage, domestic and storage sprinklers, including early suppression fast response (ESFR), electrically activated sprinklers (EAS) and sprinklers with monitoring of activation (SMA) for use in water-based fire protection systems. This document is not applicable to sprinklers with multiple orifices.</t>
  </si>
  <si>
    <t>Fire protection (ICS code(s): 13.220.20)</t>
  </si>
  <si>
    <t>National security requirements (TBT); Protection of human health or safety (TBT); Quality requirements (TBT); Harmonization (TBT)</t>
  </si>
  <si>
    <t>ISO 7-1: 1994ISO 5660-1;2015</t>
  </si>
  <si>
    <t>BOS ISO 7203-3:2019 Fire extinguishing media — Foam concentrates- Part 3: Specification for low-expansion foam concentrates for top application to water-miscible liquids</t>
  </si>
  <si>
    <t>This document specifies the essential properties and performance of liquid foam concentrates used to make low-expansion foams for the control, extinction and inhibition of re-ignition of fires of water-miscible liquids. Minimum performance on certain test fires is specified.These foams are suitable for top application to fires of water-miscible liquids. Those foams that also comply with ISO 7203-1 are also suitable for top application to fires of water-immiscible liquids.The foam concentrates can be suitable for use in non-aspirating sprayers or for subsurface application to liquid fires, but requirements specific to those applications are not included in this document.</t>
  </si>
  <si>
    <t>ISO 3104: 2023ISO 3219: 1993ISO 3310-1: 2016</t>
  </si>
  <si>
    <t>Saudi Arabia, Kingdom of</t>
  </si>
  <si>
    <t>Boiled dried salted anchovies</t>
  </si>
  <si>
    <t>This draft technical regulation applies to all commercial species of fish belong to family Engraulida that have been salted, boiled and dried. which intended for cooking before consumption and does not cover products which have undergone an enzymatic maturation in brine.</t>
  </si>
  <si>
    <t>Meat, meat products and other animal produce (ICS code(s): 67.120)</t>
  </si>
  <si>
    <t>67.120 - Meat, meat products and other animal produce</t>
  </si>
  <si>
    <r>
      <rPr>
        <sz val="11"/>
        <rFont val="Calibri"/>
      </rPr>
      <t>https://members.wto.org/crnattachments/2025/TBT/SAU/25_07450_00_x.pdf</t>
    </r>
  </si>
  <si>
    <t>CXC 236:2013</t>
  </si>
  <si>
    <t>Storage of public health pesticides.</t>
  </si>
  <si>
    <t>This draft technical regulation defines the technical and procedural requirements necessary for the safe and effective storage of public health pesticides. It aims to preserve the quality and stability of the products, protect human health and environmental safety, and minimize the risks of leakage or contamination resulting from improper storage.</t>
  </si>
  <si>
    <t>Pesticides and other agrochemicals (ICS code(s): 65.100)</t>
  </si>
  <si>
    <t>65.100 - Pesticides and other agrochemicals</t>
  </si>
  <si>
    <r>
      <rPr>
        <sz val="11"/>
        <rFont val="Calibri"/>
      </rPr>
      <t>https://members.wto.org/crnattachments/2025/TBT/SAU/25_07381_00_x.pdf</t>
    </r>
  </si>
  <si>
    <t>Partial amendment of the technical regulations for electromagnetic compatibility</t>
  </si>
  <si>
    <t xml:space="preserve">This regulation specifies the technical specifications of electromagnetic immunity to broadband radiated RF electromagnetic fields for laser sensors(or LiDAR sensors) used exclusively in platform screen doors(PSD) (Modified application of international standard, IEC 61000-4-41)._x000D_
This regulation includes revisions to the Notification on Conformity Assessment of Broadcasting and Communication Equipment, etc. annex1 which newly adds laser sensors(or LiDAR sensors) used exclusively in platform screen doors(PSD)" to the list of electromagnetic compatibility-targeted equipment._x000D_
This regulation includes revisions to the Notification on Designation and Management of Testing institutions for Broadcasting and Communication Equipment annex1 which newly adds test items for each test field for laser sensors(or LiDAR sensors) used exclusively in platform screen doors(PSD)._x000D_
</t>
  </si>
  <si>
    <t>Laser sensors (or LiDAR sensors) used exclusively in platform screen doors (PSD)</t>
  </si>
  <si>
    <t>31.260 - Optoelectronics. Laser equipment; 91.060.50 - Doors and windows</t>
  </si>
  <si>
    <r>
      <rPr>
        <sz val="11"/>
        <rFont val="Calibri"/>
      </rPr>
      <t>https://members.wto.org/crnattachments/2025/TBT/KOR/25_07377_00_x.pdf</t>
    </r>
  </si>
  <si>
    <t> RRA Public Notice No. 2025-77</t>
  </si>
  <si>
    <t>Yemen</t>
  </si>
  <si>
    <t>Salad Dressing</t>
  </si>
  <si>
    <t>This draft technical regulation applies to salad dressing, emulsified sauce and dipping sauce that are prepared for direct human consumption. This standard does not cover non-emulsified sauces such as tomato sauce, cheese sauce, barbeque sauce, sweet and or chili pepper sauce, and water – based sauces (such as Fish sauce and Oyster sauce).</t>
  </si>
  <si>
    <t>Edible oils and fats. Oilseeds (ICS code(s): 67.200)</t>
  </si>
  <si>
    <r>
      <rPr>
        <sz val="11"/>
        <rFont val="Calibri"/>
      </rPr>
      <t>https://members.wto.org/crnattachments/2025/TBT/SAU/25_07400_00_x.pdf</t>
    </r>
  </si>
  <si>
    <t>CXS 192</t>
  </si>
  <si>
    <t>United Arab Emirates</t>
  </si>
  <si>
    <t>Smoked Fish</t>
  </si>
  <si>
    <t>This draft technical regulation applies to smoked, smoke-flavoured and smoke-dried fish prepared from fresh, chilled or frozen raw material. It deals with whole fish, fillets and sliced and similar products thereof. The standard applies to fish, either fordirect consumption, for further processing, or for addition into specialty or minced products where fish constitutes only part of the edible contents.</t>
  </si>
  <si>
    <t>Fish and fishery products (ICS code(s): 67.120.30)</t>
  </si>
  <si>
    <t>67.120.30 - Fish and fishery products</t>
  </si>
  <si>
    <r>
      <rPr>
        <sz val="11"/>
        <rFont val="Calibri"/>
      </rPr>
      <t>https://members.wto.org/crnattachments/2025/TBT/SAU/25_07414_00_x.pdf</t>
    </r>
  </si>
  <si>
    <t>CXS 311</t>
  </si>
  <si>
    <t>Oman</t>
  </si>
  <si>
    <t>Macaroni, Spaghetti And Vermicelli</t>
  </si>
  <si>
    <t>This draft technical regulation applies to the requirements which should be met in Macaroni ,Spaghetti And Vermicelli.</t>
  </si>
  <si>
    <t>Prepackaged and prepared foods (ICS code(s): 67.230)</t>
  </si>
  <si>
    <t>1902 - Pasta, whether or not cooked or stuffed with meat or other substances or otherwise prepared, such as spaghetti, macaroni, noodles, lasagne, gnocchi, ravioli, cannelloni; couscous, whether or not prepared</t>
  </si>
  <si>
    <t>67.230 - Prepackaged and prepared foods</t>
  </si>
  <si>
    <r>
      <rPr>
        <sz val="11"/>
        <rFont val="Calibri"/>
      </rPr>
      <t>https://members.wto.org/crnattachments/2025/TBT/SAU/25_07422_00_x.pdf</t>
    </r>
  </si>
  <si>
    <t>CXS 99-1981</t>
  </si>
  <si>
    <t>Qatar</t>
  </si>
  <si>
    <t>Canned Tropical Fruit Salad</t>
  </si>
  <si>
    <t>This draft technical regulation applies to the requirements which should be met in Canned Tropical Fruit Salad, and offered for direct human consumption, or for repacking, and does not apply when intended for further processing.</t>
  </si>
  <si>
    <t>Fruits and derived products (ICS code(s): 67.080.10)</t>
  </si>
  <si>
    <r>
      <rPr>
        <sz val="11"/>
        <rFont val="Calibri"/>
      </rPr>
      <t>https://members.wto.org/crnattachments/2025/TBT/SAU/25_07443_00_x.pdf</t>
    </r>
  </si>
  <si>
    <t>Pickled Cucumbers (Cucumber Pickles)</t>
  </si>
  <si>
    <t>This draft technical regulation applies to Pickled Cucumbers (in some countries Cucumber Pickles) intended for direct consumption.</t>
  </si>
  <si>
    <t>Vegetables and derived products (ICS code(s): 67.080.20)</t>
  </si>
  <si>
    <t>67.080.20 - Vegetables and derived products</t>
  </si>
  <si>
    <r>
      <rPr>
        <sz val="11"/>
        <rFont val="Calibri"/>
      </rPr>
      <t>https://members.wto.org/crnattachments/2025/TBT/SAU/25_07464_00_x.pdf</t>
    </r>
  </si>
  <si>
    <t>CXS 115</t>
  </si>
  <si>
    <t>Pearl Millet Flour</t>
  </si>
  <si>
    <t>This standard applies to flour destined for direct human consumption which is obtained from pearl millet Pennisetum americanum L., Senegalese varieties “souna” and “sanio”.</t>
  </si>
  <si>
    <t>110290 - Cereal flours (excl. wheat, meslin and maize)</t>
  </si>
  <si>
    <r>
      <rPr>
        <sz val="11"/>
        <rFont val="Calibri"/>
      </rPr>
      <t>https://members.wto.org/crnattachments/2025/TBT/SAU/25_07393_00_x.pdf</t>
    </r>
  </si>
  <si>
    <t>CXS 170: STANDARD FOR PEARL MILLET FLOUR.</t>
  </si>
  <si>
    <t> Sugars </t>
  </si>
  <si>
    <t>This draft technical regulation applies to the sugars intended for human consumption without further. It includes sugars sold directly to the final consumer and sugars used as ingredients in foodstuffs.</t>
  </si>
  <si>
    <t>1702 - Other sugars, incl. chemically pure lactose, maltose, glucose and fructose, in solid form; sugar syrups not containing added flavouring or colouring matter; artificial honey, whether or not mixed with natural honey; caramel; 1701 - Cane or beet sugar and chemically pure sucrose, in solid form</t>
  </si>
  <si>
    <r>
      <rPr>
        <sz val="11"/>
        <rFont val="Calibri"/>
      </rPr>
      <t>https://members.wto.org/crnattachments/2025/TBT/SAU/25_07407_00_x.pdf</t>
    </r>
  </si>
  <si>
    <t>CXS 212</t>
  </si>
  <si>
    <t>Canned Fruit Cocktail</t>
  </si>
  <si>
    <t>This draft technical regulation applies to the requirements which should be met in Canned Fruit Cocktail, and offered for direct human consumption, or for repacking, and does not apply when intended for further processing. </t>
  </si>
  <si>
    <r>
      <rPr>
        <sz val="11"/>
        <rFont val="Calibri"/>
      </rPr>
      <t>https://members.wto.org/crnattachments/2025/TBT/SAU/25_07436_00_x.pdf</t>
    </r>
  </si>
  <si>
    <t>CXS 78-1981</t>
  </si>
  <si>
    <t>Chilled and frozen Ostrich meat</t>
  </si>
  <si>
    <t>This draft technical regulation applies to Ostrich carcasses and its chilled or frozen cuts and doesn’t include domesticated birds and chicken.</t>
  </si>
  <si>
    <t>Poultry and eggs (ICS code(s): 67.120.20)</t>
  </si>
  <si>
    <t>67.120.20 - Poultry and eggs</t>
  </si>
  <si>
    <r>
      <rPr>
        <sz val="11"/>
        <rFont val="Calibri"/>
      </rPr>
      <t>https://members.wto.org/crnattachments/2025/TBT/SAU/25_07457_00_x.pdf</t>
    </r>
  </si>
  <si>
    <t>GSO 1870</t>
  </si>
  <si>
    <t>Canned pears</t>
  </si>
  <si>
    <t>This draft technical regulation applies to canned pears, as defined in item (3), and offered direct consumption, including for catering purposes or for repacking if required. It does not apply to the product when indicated as intended for further processing.</t>
  </si>
  <si>
    <t>Non-alcoholic beverages (ICS code(s): 67.160.20)</t>
  </si>
  <si>
    <t>67.160.20 - Non-alcoholic beverages</t>
  </si>
  <si>
    <r>
      <rPr>
        <sz val="11"/>
        <rFont val="Calibri"/>
      </rPr>
      <t>https://members.wto.org/crnattachments/2025/TBT/SAU/25_07429_00_x.pdf</t>
    </r>
  </si>
  <si>
    <t>CXS 319</t>
  </si>
  <si>
    <t>Transportation of public health pesticide </t>
  </si>
  <si>
    <t>This draft technical regulation sets forth the requirements and control measures governing the transportation of public health pesticides. It aims to ensure the safety and protection of individuals involved in transport activities, safeguard the environment from potential contamination or chemical hazards, and preserve the quality and effectiveness of pesticides throughout the entire transportation chain.</t>
  </si>
  <si>
    <t>Protection of human health or safety (TBT); Protection of animal or plant life or health (TBT)</t>
  </si>
  <si>
    <r>
      <rPr>
        <sz val="11"/>
        <rFont val="Calibri"/>
      </rPr>
      <t>https://members.wto.org/crnattachments/2025/TBT/SAU/25_07382_00_x.pdf</t>
    </r>
  </si>
  <si>
    <t>Kuwait, the State of</t>
  </si>
  <si>
    <t>DUS 2614:2025, Wood Vinegar — Specification, First Edition</t>
  </si>
  <si>
    <t>This Draft Uganda Standard specifies requirements, sampling and test methods for wood vinegar. This draft standard is intended for agricultural, environmental, and industrial applications. It applies to wood vinegar derived from the pyrolysis of plant biomass primarily used in agriculture, pest control, and soil improvement., excluding synthetic or chemically modified derivatives.</t>
  </si>
  <si>
    <t>Wood Vinegar : HS Code: 2209 - Vinegar and substitutes for vinegar obtained from acetic acid, ICS Codes: 65.020 - Farming and Forestry, 67.040 - Food products in general and 67.220- Spices and condiments , Food Additives</t>
  </si>
  <si>
    <t>2209 - Vinegar and substitutes for vinegar obtained from acetic acid.</t>
  </si>
  <si>
    <t>65.020 - Farming and forestry; 67.040 - Food products in general; 67.220 - Spices and condiments. Food additives</t>
  </si>
  <si>
    <t>Consumer information, labelling (TBT); Prevention of deceptive practices and consumer protection (TBT); Protection of human health or safety (TBT); Protection of animal or plant life or health (TBT); Protection of the environment (TBT); Quality requirements (TBT)</t>
  </si>
  <si>
    <r>
      <rPr>
        <sz val="11"/>
        <rFont val="Calibri"/>
      </rPr>
      <t>https://members.wto.org/crnattachments/2025/TBT/UGA/25_07380_00_e.pdf</t>
    </r>
  </si>
  <si>
    <t>ISO 5661, Petroleum products — Hydrocarbon liquids — Determination of refractive indexUS ISO 7027-1, Water quality — Determination of turbidity Part 1: Quantitative methodsUS ISO 10523, Water quality — Determination of pHISO 12185, Crude petroleum, petroleum products and related products — Determination of density — Laboratory density meter with an oscillating U-tube sensorAOAC 2006.03, Arsenic, cadmium, cobalt, chromium, lead, molybdenum, nickel, and selenium in fertilizers — Microwave digestion and inductively coupled plasma-optical emission spectrometryUS ISO 4833-1, Microbiology of the food chain — Horizontal method for the enumeration of microorganisms Part 1: Colony count at 30 °C by the pour plate technique</t>
  </si>
  <si>
    <t>Commission Delegated Regulation amending Regulation (EU) 2018/858 of the European Parliament and of the Council as regards the standardised access to vehicle on-board diagnostics information and repair and maintenance information, and the requirements and procedures for secure access to on-board diagnostic information </t>
  </si>
  <si>
    <t>This initiative updates and clarifies the requirements of Annex X to Regulation (EU) 2022/858 on access to vehicle Repair and Maintenance Information (RMI) and vehicle On-Board Diagnostic (OBD) information to take into account technological progress and, notably, to facilitate faster software updates by independent operators and repair and maintenance of modern driver assistance systems and batteries, but also to ensure equal access to OBD information by means other than via the standardised connector. Most importantly, it lays down rules ensuring secure access to OBD information by specifying the measures that vehicle manufacturers are allowed to take to this effect.</t>
  </si>
  <si>
    <t>Passenger cars and vans (motor vehicles of categories M1 and N1).</t>
  </si>
  <si>
    <t>43.100 - Passenger cars. Caravans and light trailers; 43.180 - Diagnostic, maintenance and test equipment</t>
  </si>
  <si>
    <t>Quality requirements (TBT); Harmonization (TBT)</t>
  </si>
  <si>
    <r>
      <rPr>
        <sz val="11"/>
        <rFont val="Calibri"/>
      </rPr>
      <t>https://members.wto.org/crnattachments/2025/TBT/EEC/25_07368_00_e.pdf
https://members.wto.org/crnattachments/2025/TBT/EEC/25_07368_01_e.pdf</t>
    </r>
  </si>
  <si>
    <t>Regulation (EU) 2018/858 of the European Parliament and of the Council of 30 May 2018 on the approval and market surveillance of motor vehicles and their trailers, and of systems, components and separate technical units intended for such vehiclehttps://eur-lex.europa.eu/legal-content/EN/TXT/?uri=CELEX%3A02018R0858-20240701Regulation (EU) 201/2144 of the European Parliament and of the Council of 27 November 2019 on type-approval requirements for motor vehicles and their trailers, and systems, components and separate technical units intended for such vehicles, as regards their general safety and the protection of vehicle occupants and vulnerable road usershttps://eur-lex.europa.eu/legal-content/EN/TXT/PDF/?uri=CELEX:32019R2144&amp;from=EN</t>
  </si>
  <si>
    <t>Revision of the Rules on the Performance and Standards for Motor Vehicles and their Parts</t>
  </si>
  <si>
    <t>This is to improve and supplement the current system by addressing deficiencies that have emerged in its operation, such as mandating the installation of an Acceleration Control for Pedal Error to prevent accidents caused by pedal misuse, making it compulsory for electric vehicles to be equipped with a display for the remaining lifespan of the traction battery, harmonizing standards for illuminated emblem and vehicle bumpers with international standards, and expanding the scope for exemptions to vehicle length standards. _x000D_
 a. Establishment of mandatory installation standard for an Acceleration Control for Pedal Error  (Draft Article 2, Article 15-4, Article 90-4, Annex 2, Annex 7-10)_x000D_
 b. Establishment of mandatory installation standard for a display for the remaining lifespan of the traction battery (Draft Article 2, Article 18-7)_x000D_
 c. Establishment of installation standard for illuminated emblem (Draft Article 47, Paragraph 3)_x000D_
 d. Amendment to the incorrect test voltage for light sources (Draft Annex 6-21) _x000D_
 e. Harmonization of automotive bumper safety standards with international standards (Draft Annex 11-6)_x000D_
 f. Expansion of the scope for special exceptions to vehicle length standards (Draft Annex 31)</t>
  </si>
  <si>
    <t>Motor Vehicles</t>
  </si>
  <si>
    <t>43.040.30 - Indicating and control devices</t>
  </si>
  <si>
    <r>
      <rPr>
        <sz val="11"/>
        <rFont val="Calibri"/>
      </rPr>
      <t>https://members.wto.org/crnattachments/2025/TBT/KOR/25_07376_00_x.pdf
https://members.wto.org/crnattachments/2025/TBT/KOR/25_07376_01_x.pdf</t>
    </r>
  </si>
  <si>
    <t>MOLIT Notice No. 2025-1244 (Oct. 24th, 2025).</t>
  </si>
  <si>
    <t>Hygienic requirements for animal protein facilities and products from slaughterhouse by-products in animal feed.</t>
  </si>
  <si>
    <t>This technical regulation applies to the hygienic requirements for facilities processing animal protein and for products derived from slaughterhouse by-products intended for use in fish, shrimp, and pet feed.</t>
  </si>
  <si>
    <r>
      <rPr>
        <sz val="11"/>
        <rFont val="Calibri"/>
      </rPr>
      <t>https://members.wto.org/crnattachments/2025/TBT/SAU/25_07383_00_x.pdf</t>
    </r>
  </si>
  <si>
    <t>Czech Republic</t>
  </si>
  <si>
    <t>Draft decree amending Decree No 422/2016 on radiation protection and security of radionuclide sources</t>
  </si>
  <si>
    <t>The draft decree reflects changes in legislation in the field of radiation protection and security of radionuclide sources, in particular changes made by amendment No 83/2025. These changes primarily consist of:_x000D_
- reflecting legal provisions that have not been accurately implemented, or also reflecting newly amended legal provisions in the amendment to the Atomic Energy Act;_x000D_
- adjustment of the calculation of derived limits for radiation workers;_x000D_
- individual adjustments in the categorisation of sources of ionizing radiation;_x000D_
- adjustment of the regulation of acceptance tests, long-term stability tests and operational stability tests;_x000D_
- individual adjustments of the rules of record-keeping of sources of ionising radiation by the licence holder and the registrant;_x000D_
- in connection with statutory authorisation, the stipulation of an excessive number of workplaces where a supervising entity carries out continual supervision;_x000D_
- changes to the entry of persons into controlled and monitored zones;_x000D_
- individual adjustments to the radiation protection programme and other documentation for permitted activity and documentation for registered activity;_x000D_
- changes to the job description of personnel overseeing the radiation protection of the registrant;_x000D_
- changes to the regulation of personal monitoring of radiation workers and the vicinity of the workplace;_x000D_
- regulation of requirements for a source of ionising radiation used in medical exposure, a workplace with a source of ionising radiation intended for medical irradiation;_x000D_
- new provisions on notification to State Office for Nuclear Safety of the submission of an application for authorisation of a clinical trial of radiopharmaceuticals;_x000D_
- new provisions on the details of regulation of radiological events;_x000D_
- clarification of certain rules in relation to natural sources of ionising radiation and in the context of existing exposure situations;_x000D_
- regulation of the consumption and distribution of locally produced or unprotected foodstuffs in areas affected by a radiation accident and the distribution and marketing of products located in areas affected by a radiation accident;_x000D_
- introduction of details in the field of radionuclide source security culture;_x000D_
- amendments to annexes – in particular adjusting conversion factors for the conversion of volumetric activity, radiological events, content of documentation or registration forms.</t>
  </si>
  <si>
    <t>Sources of ionising radiation (including radionuclide sources) and workplace equipment with sources of ionising radiation._x000D_
Sources of ionising radiation used in healthcare.ICS: Nuclear energy engineering (ICS code(s): 27.120); ICS: 27.120.99 other standards</t>
  </si>
  <si>
    <t>27.120.99 - Other standards related to nuclear energy; 27.120 - Nuclear energy engineering</t>
  </si>
  <si>
    <r>
      <rPr>
        <sz val="11"/>
        <rFont val="Calibri"/>
      </rPr>
      <t>https://members.wto.org/crnattachments/2025/TBT/CZE/25_07385_00_e.pdf
https://members.wto.org/crnattachments/2025/TBT/CZE/25_07385_00_x.pdf</t>
    </r>
  </si>
  <si>
    <t>Basic legislation - Act No 263/2016, Decree No 422/2016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</si>
</sst>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name val="Calibri"/>
    </font>
    <font>
      <b/>
      <sz val="11"/>
      <name val="Calibri"/>
    </font>
    <font>
      <u/>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applyAlignment="1">
      <alignment horizontal="center" vertical="center"/>
    </xf>
    <xf numFmtId="0" fontId="0" fillId="0" borderId="0" xfId="0" applyAlignment="1">
      <alignment wrapText="1"/>
    </xf>
    <xf numFmtId="0" fontId="1" fillId="0" borderId="0" xfId="0" applyFont="1" applyAlignment="1">
      <alignment horizontal="center" vertical="center" wrapText="1"/>
    </xf>
    <xf numFmtId="14" fontId="0" fillId="0" borderId="0" xfId="0" applyNumberFormat="1"/>
    <xf numFmtId="14" fontId="1" fillId="0" borderId="0" xfId="0" applyNumberFormat="1" applyFont="1" applyAlignment="1">
      <alignment horizontal="center" vertical="center"/>
    </xf>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0" fontId="2"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58"/>
  <sheetViews>
    <sheetView tabSelected="1" topLeftCell="A29" workbookViewId="0">
      <selection activeCell="B4" sqref="B4"/>
    </sheetView>
  </sheetViews>
  <sheetFormatPr defaultRowHeight="15" x14ac:dyDescent="0.25"/>
  <cols>
    <col min="1" max="1" width="100" style="2" customWidth="1"/>
    <col min="2" max="2" width="30" customWidth="1"/>
    <col min="3" max="3" width="20" style="4" customWidth="1"/>
    <col min="4" max="4" width="50" customWidth="1"/>
    <col min="5" max="6" width="100" style="2" customWidth="1"/>
    <col min="8" max="11" width="100" style="2" customWidth="1"/>
    <col min="12" max="12" width="100" customWidth="1"/>
    <col min="13" max="13" width="30" style="4" customWidth="1"/>
    <col min="14" max="25" width="100" customWidth="1"/>
    <col min="26" max="26" width="100" style="2" customWidth="1"/>
    <col min="27" max="31" width="100" customWidth="1"/>
    <col min="32" max="32" width="100" style="2" customWidth="1"/>
  </cols>
  <sheetData>
    <row r="1" spans="1:32" ht="30" customHeight="1" x14ac:dyDescent="0.25">
      <c r="A1" s="3" t="s">
        <v>5</v>
      </c>
      <c r="B1" s="1" t="s">
        <v>0</v>
      </c>
      <c r="C1" s="5" t="s">
        <v>1</v>
      </c>
      <c r="D1" s="1" t="s">
        <v>2</v>
      </c>
      <c r="E1" s="3" t="s">
        <v>3</v>
      </c>
      <c r="F1" s="3" t="s">
        <v>4</v>
      </c>
      <c r="H1" s="3" t="s">
        <v>6</v>
      </c>
      <c r="I1" s="3" t="s">
        <v>7</v>
      </c>
      <c r="J1" s="3" t="s">
        <v>8</v>
      </c>
      <c r="K1" s="3" t="s">
        <v>9</v>
      </c>
      <c r="L1" s="1" t="s">
        <v>10</v>
      </c>
      <c r="M1" s="5" t="s">
        <v>11</v>
      </c>
      <c r="N1" s="1" t="s">
        <v>12</v>
      </c>
      <c r="O1" s="1" t="s">
        <v>13</v>
      </c>
      <c r="P1" s="1" t="s">
        <v>14</v>
      </c>
      <c r="Q1" s="1" t="s">
        <v>15</v>
      </c>
      <c r="R1" s="1" t="s">
        <v>16</v>
      </c>
      <c r="S1" s="1" t="s">
        <v>17</v>
      </c>
      <c r="T1" s="1" t="s">
        <v>18</v>
      </c>
      <c r="U1" s="1" t="s">
        <v>19</v>
      </c>
      <c r="V1" s="1" t="s">
        <v>20</v>
      </c>
      <c r="W1" s="1" t="s">
        <v>21</v>
      </c>
      <c r="X1" s="1" t="s">
        <v>22</v>
      </c>
      <c r="Y1" s="1" t="s">
        <v>23</v>
      </c>
      <c r="Z1" s="3" t="s">
        <v>24</v>
      </c>
      <c r="AA1" s="1" t="s">
        <v>25</v>
      </c>
      <c r="AB1" s="1" t="s">
        <v>26</v>
      </c>
      <c r="AC1" s="1" t="s">
        <v>27</v>
      </c>
      <c r="AD1" s="1" t="s">
        <v>28</v>
      </c>
      <c r="AE1" s="1" t="s">
        <v>29</v>
      </c>
      <c r="AF1" s="3" t="s">
        <v>30</v>
      </c>
    </row>
    <row r="2" spans="1:32" ht="60" x14ac:dyDescent="0.25">
      <c r="A2" s="8" t="s">
        <v>34</v>
      </c>
      <c r="B2" s="6" t="s">
        <v>31</v>
      </c>
      <c r="C2" s="7">
        <v>45989</v>
      </c>
      <c r="D2" s="9" t="str">
        <f>HYPERLINK("https://www.epingalert.org/en/Search?viewData= G/TBT/N/JPN/887"," G/TBT/N/JPN/887")</f>
        <v xml:space="preserve"> G/TBT/N/JPN/887</v>
      </c>
      <c r="E2" s="8" t="s">
        <v>32</v>
      </c>
      <c r="F2" s="8" t="s">
        <v>33</v>
      </c>
      <c r="H2" s="8" t="s">
        <v>35</v>
      </c>
      <c r="I2" s="8" t="s">
        <v>36</v>
      </c>
      <c r="J2" s="8" t="s">
        <v>37</v>
      </c>
      <c r="K2" s="8" t="s">
        <v>38</v>
      </c>
      <c r="L2" s="6"/>
      <c r="M2" s="7">
        <v>46049</v>
      </c>
      <c r="N2" s="6" t="s">
        <v>39</v>
      </c>
      <c r="O2" s="8" t="s">
        <v>40</v>
      </c>
      <c r="P2" s="6" t="str">
        <f>HYPERLINK("https://docs.wto.org/imrd/directdoc.asp?DDFDocuments/t/G/TBTN25/JPN887.DOCX", "https://docs.wto.org/imrd/directdoc.asp?DDFDocuments/t/G/TBTN25/JPN887.DOCX")</f>
        <v>https://docs.wto.org/imrd/directdoc.asp?DDFDocuments/t/G/TBTN25/JPN887.DOCX</v>
      </c>
      <c r="Q2" s="6" t="str">
        <f>HYPERLINK("https://docs.wto.org/imrd/directdoc.asp?DDFDocuments/u/G/TBTN25/JPN887.DOCX", "https://docs.wto.org/imrd/directdoc.asp?DDFDocuments/u/G/TBTN25/JPN887.DOCX")</f>
        <v>https://docs.wto.org/imrd/directdoc.asp?DDFDocuments/u/G/TBTN25/JPN887.DOCX</v>
      </c>
      <c r="R2" s="6"/>
      <c r="S2" t="s">
        <v>41</v>
      </c>
      <c r="T2" t="s">
        <v>42</v>
      </c>
      <c r="U2" t="s">
        <v>41</v>
      </c>
      <c r="V2" t="s">
        <v>42</v>
      </c>
      <c r="W2" t="s">
        <v>42</v>
      </c>
      <c r="X2" t="s">
        <v>42</v>
      </c>
      <c r="Y2" t="s">
        <v>42</v>
      </c>
      <c r="Z2" s="2" t="s">
        <v>43</v>
      </c>
      <c r="AA2" t="s">
        <v>38</v>
      </c>
      <c r="AB2" t="s">
        <v>38</v>
      </c>
      <c r="AC2" t="s">
        <v>38</v>
      </c>
      <c r="AD2" t="s">
        <v>38</v>
      </c>
      <c r="AE2" t="s">
        <v>38</v>
      </c>
      <c r="AF2" s="2" t="s">
        <v>38</v>
      </c>
    </row>
    <row r="3" spans="1:32" ht="60" x14ac:dyDescent="0.25">
      <c r="A3" s="8" t="s">
        <v>47</v>
      </c>
      <c r="B3" s="6" t="s">
        <v>44</v>
      </c>
      <c r="C3" s="7">
        <v>45988</v>
      </c>
      <c r="D3" s="9" t="str">
        <f>HYPERLINK("https://www.epingalert.org/en/Search?viewData= G/TBT/N/TPKM/582"," G/TBT/N/TPKM/582")</f>
        <v xml:space="preserve"> G/TBT/N/TPKM/582</v>
      </c>
      <c r="E3" s="8" t="s">
        <v>45</v>
      </c>
      <c r="F3" s="8" t="s">
        <v>46</v>
      </c>
      <c r="H3" s="8" t="s">
        <v>48</v>
      </c>
      <c r="I3" s="8" t="s">
        <v>49</v>
      </c>
      <c r="J3" s="8" t="s">
        <v>50</v>
      </c>
      <c r="K3" s="8" t="s">
        <v>38</v>
      </c>
      <c r="L3" s="6"/>
      <c r="M3" s="7">
        <v>46048</v>
      </c>
      <c r="N3" s="6" t="s">
        <v>39</v>
      </c>
      <c r="O3" s="8" t="s">
        <v>51</v>
      </c>
      <c r="P3" s="6" t="str">
        <f>HYPERLINK("https://docs.wto.org/imrd/directdoc.asp?DDFDocuments/t/G/TBTN25/TPKM582.DOCX", "https://docs.wto.org/imrd/directdoc.asp?DDFDocuments/t/G/TBTN25/TPKM582.DOCX")</f>
        <v>https://docs.wto.org/imrd/directdoc.asp?DDFDocuments/t/G/TBTN25/TPKM582.DOCX</v>
      </c>
      <c r="Q3" s="6" t="str">
        <f>HYPERLINK("https://docs.wto.org/imrd/directdoc.asp?DDFDocuments/u/G/TBTN25/TPKM582.DOCX", "https://docs.wto.org/imrd/directdoc.asp?DDFDocuments/u/G/TBTN25/TPKM582.DOCX")</f>
        <v>https://docs.wto.org/imrd/directdoc.asp?DDFDocuments/u/G/TBTN25/TPKM582.DOCX</v>
      </c>
      <c r="R3" s="6"/>
      <c r="S3" t="s">
        <v>41</v>
      </c>
      <c r="T3" t="s">
        <v>42</v>
      </c>
      <c r="U3" t="s">
        <v>41</v>
      </c>
      <c r="V3" t="s">
        <v>42</v>
      </c>
      <c r="W3" t="s">
        <v>42</v>
      </c>
      <c r="X3" t="s">
        <v>42</v>
      </c>
      <c r="Y3" t="s">
        <v>42</v>
      </c>
      <c r="Z3" s="2" t="s">
        <v>52</v>
      </c>
      <c r="AA3" t="s">
        <v>38</v>
      </c>
      <c r="AB3" t="s">
        <v>38</v>
      </c>
      <c r="AC3" t="s">
        <v>38</v>
      </c>
      <c r="AD3" t="s">
        <v>38</v>
      </c>
      <c r="AE3" t="s">
        <v>38</v>
      </c>
      <c r="AF3" s="2" t="s">
        <v>38</v>
      </c>
    </row>
    <row r="4" spans="1:32" ht="225" x14ac:dyDescent="0.25">
      <c r="A4" s="8" t="s">
        <v>56</v>
      </c>
      <c r="B4" s="6" t="s">
        <v>53</v>
      </c>
      <c r="C4" s="7">
        <v>45988</v>
      </c>
      <c r="D4" s="9" t="str">
        <f>HYPERLINK("https://www.epingalert.org/en/Search?viewData= G/TBT/N/URY/111"," G/TBT/N/URY/111")</f>
        <v xml:space="preserve"> G/TBT/N/URY/111</v>
      </c>
      <c r="E4" s="8" t="s">
        <v>54</v>
      </c>
      <c r="F4" s="8" t="s">
        <v>55</v>
      </c>
      <c r="H4" s="8" t="s">
        <v>38</v>
      </c>
      <c r="I4" s="8" t="s">
        <v>57</v>
      </c>
      <c r="J4" s="8" t="s">
        <v>50</v>
      </c>
      <c r="K4" s="8" t="s">
        <v>58</v>
      </c>
      <c r="L4" s="6"/>
      <c r="M4" s="7">
        <v>46048</v>
      </c>
      <c r="N4" s="6" t="s">
        <v>39</v>
      </c>
      <c r="O4" s="8" t="s">
        <v>59</v>
      </c>
      <c r="P4" s="6" t="str">
        <f>HYPERLINK("https://docs.wto.org/imrd/directdoc.asp?DDFDocuments/t/G/TBTN25/URY111.DOCX", "https://docs.wto.org/imrd/directdoc.asp?DDFDocuments/t/G/TBTN25/URY111.DOCX")</f>
        <v>https://docs.wto.org/imrd/directdoc.asp?DDFDocuments/t/G/TBTN25/URY111.DOCX</v>
      </c>
      <c r="Q4" s="6" t="str">
        <f>HYPERLINK("https://docs.wto.org/imrd/directdoc.asp?DDFDocuments/u/G/TBTN25/URY111.DOCX", "https://docs.wto.org/imrd/directdoc.asp?DDFDocuments/u/G/TBTN25/URY111.DOCX")</f>
        <v>https://docs.wto.org/imrd/directdoc.asp?DDFDocuments/u/G/TBTN25/URY111.DOCX</v>
      </c>
      <c r="R4" s="6" t="str">
        <f>HYPERLINK("https://docs.wto.org/imrd/directdoc.asp?DDFDocuments/v/G/TBTN25/URY111.DOCX", "https://docs.wto.org/imrd/directdoc.asp?DDFDocuments/v/G/TBTN25/URY111.DOCX")</f>
        <v>https://docs.wto.org/imrd/directdoc.asp?DDFDocuments/v/G/TBTN25/URY111.DOCX</v>
      </c>
      <c r="S4" t="s">
        <v>41</v>
      </c>
      <c r="T4" t="s">
        <v>42</v>
      </c>
      <c r="U4" t="s">
        <v>42</v>
      </c>
      <c r="V4" t="s">
        <v>42</v>
      </c>
      <c r="W4" t="s">
        <v>42</v>
      </c>
      <c r="X4" t="s">
        <v>42</v>
      </c>
      <c r="Y4" t="s">
        <v>42</v>
      </c>
      <c r="Z4" s="2" t="s">
        <v>60</v>
      </c>
      <c r="AA4" t="s">
        <v>38</v>
      </c>
      <c r="AB4" t="s">
        <v>38</v>
      </c>
      <c r="AC4" t="s">
        <v>38</v>
      </c>
      <c r="AD4" t="s">
        <v>38</v>
      </c>
      <c r="AE4" t="s">
        <v>38</v>
      </c>
      <c r="AF4" s="2" t="s">
        <v>38</v>
      </c>
    </row>
    <row r="5" spans="1:32" ht="30" x14ac:dyDescent="0.25">
      <c r="A5" s="8" t="s">
        <v>64</v>
      </c>
      <c r="B5" s="6" t="s">
        <v>61</v>
      </c>
      <c r="C5" s="7">
        <v>45988</v>
      </c>
      <c r="D5" s="9" t="str">
        <f>HYPERLINK("https://www.epingalert.org/en/Search?viewData= G/TBT/N/BRA/1613"," G/TBT/N/BRA/1613")</f>
        <v xml:space="preserve"> G/TBT/N/BRA/1613</v>
      </c>
      <c r="E5" s="8" t="s">
        <v>62</v>
      </c>
      <c r="F5" s="8" t="s">
        <v>63</v>
      </c>
      <c r="H5" s="8" t="s">
        <v>65</v>
      </c>
      <c r="I5" s="8" t="s">
        <v>66</v>
      </c>
      <c r="J5" s="8" t="s">
        <v>67</v>
      </c>
      <c r="K5" s="8" t="s">
        <v>38</v>
      </c>
      <c r="L5" s="6"/>
      <c r="M5" s="7" t="s">
        <v>38</v>
      </c>
      <c r="N5" s="6" t="s">
        <v>39</v>
      </c>
      <c r="O5" s="8" t="s">
        <v>68</v>
      </c>
      <c r="P5" s="6" t="str">
        <f>HYPERLINK("https://docs.wto.org/imrd/directdoc.asp?DDFDocuments/t/G/TBTN25/BRA1613.DOCX", "https://docs.wto.org/imrd/directdoc.asp?DDFDocuments/t/G/TBTN25/BRA1613.DOCX")</f>
        <v>https://docs.wto.org/imrd/directdoc.asp?DDFDocuments/t/G/TBTN25/BRA1613.DOCX</v>
      </c>
      <c r="Q5" s="6" t="str">
        <f>HYPERLINK("https://docs.wto.org/imrd/directdoc.asp?DDFDocuments/u/G/TBTN25/BRA1613.DOCX", "https://docs.wto.org/imrd/directdoc.asp?DDFDocuments/u/G/TBTN25/BRA1613.DOCX")</f>
        <v>https://docs.wto.org/imrd/directdoc.asp?DDFDocuments/u/G/TBTN25/BRA1613.DOCX</v>
      </c>
      <c r="R5" s="6"/>
      <c r="S5" t="s">
        <v>41</v>
      </c>
      <c r="T5" t="s">
        <v>42</v>
      </c>
      <c r="U5" t="s">
        <v>42</v>
      </c>
      <c r="V5" t="s">
        <v>42</v>
      </c>
      <c r="W5" t="s">
        <v>42</v>
      </c>
      <c r="X5" t="s">
        <v>42</v>
      </c>
      <c r="Y5" t="s">
        <v>42</v>
      </c>
      <c r="Z5" s="2" t="s">
        <v>69</v>
      </c>
      <c r="AA5" t="s">
        <v>38</v>
      </c>
      <c r="AB5" t="s">
        <v>38</v>
      </c>
      <c r="AC5" t="s">
        <v>38</v>
      </c>
      <c r="AD5" t="s">
        <v>38</v>
      </c>
      <c r="AE5" t="s">
        <v>38</v>
      </c>
      <c r="AF5" s="2" t="s">
        <v>38</v>
      </c>
    </row>
    <row r="6" spans="1:32" ht="60" x14ac:dyDescent="0.25">
      <c r="A6" s="8" t="s">
        <v>73</v>
      </c>
      <c r="B6" s="6" t="s">
        <v>70</v>
      </c>
      <c r="C6" s="7">
        <v>45988</v>
      </c>
      <c r="D6" s="9" t="str">
        <f>HYPERLINK("https://www.epingalert.org/en/Search?viewData= G/TBT/N/EU/1172"," G/TBT/N/EU/1172")</f>
        <v xml:space="preserve"> G/TBT/N/EU/1172</v>
      </c>
      <c r="E6" s="8" t="s">
        <v>71</v>
      </c>
      <c r="F6" s="8" t="s">
        <v>72</v>
      </c>
      <c r="H6" s="8" t="s">
        <v>38</v>
      </c>
      <c r="I6" s="8" t="s">
        <v>74</v>
      </c>
      <c r="J6" s="8" t="s">
        <v>75</v>
      </c>
      <c r="K6" s="8" t="s">
        <v>38</v>
      </c>
      <c r="L6" s="6"/>
      <c r="M6" s="7">
        <v>46048</v>
      </c>
      <c r="N6" s="6" t="s">
        <v>39</v>
      </c>
      <c r="O6" s="8" t="s">
        <v>76</v>
      </c>
      <c r="P6" s="6" t="str">
        <f>HYPERLINK("https://docs.wto.org/imrd/directdoc.asp?DDFDocuments/t/G/TBTN25/EU1172.DOCX", "https://docs.wto.org/imrd/directdoc.asp?DDFDocuments/t/G/TBTN25/EU1172.DOCX")</f>
        <v>https://docs.wto.org/imrd/directdoc.asp?DDFDocuments/t/G/TBTN25/EU1172.DOCX</v>
      </c>
      <c r="Q6" s="6" t="str">
        <f>HYPERLINK("https://docs.wto.org/imrd/directdoc.asp?DDFDocuments/u/G/TBTN25/EU1172.DOCX", "https://docs.wto.org/imrd/directdoc.asp?DDFDocuments/u/G/TBTN25/EU1172.DOCX")</f>
        <v>https://docs.wto.org/imrd/directdoc.asp?DDFDocuments/u/G/TBTN25/EU1172.DOCX</v>
      </c>
      <c r="R6" s="6" t="str">
        <f>HYPERLINK("https://docs.wto.org/imrd/directdoc.asp?DDFDocuments/v/G/TBTN25/EU1172.DOCX", "https://docs.wto.org/imrd/directdoc.asp?DDFDocuments/v/G/TBTN25/EU1172.DOCX")</f>
        <v>https://docs.wto.org/imrd/directdoc.asp?DDFDocuments/v/G/TBTN25/EU1172.DOCX</v>
      </c>
      <c r="S6" t="s">
        <v>41</v>
      </c>
      <c r="T6" t="s">
        <v>42</v>
      </c>
      <c r="U6" t="s">
        <v>42</v>
      </c>
      <c r="V6" t="s">
        <v>42</v>
      </c>
      <c r="W6" t="s">
        <v>42</v>
      </c>
      <c r="X6" t="s">
        <v>42</v>
      </c>
      <c r="Y6" t="s">
        <v>42</v>
      </c>
      <c r="Z6" s="2" t="s">
        <v>77</v>
      </c>
      <c r="AA6" t="s">
        <v>38</v>
      </c>
      <c r="AB6" t="s">
        <v>38</v>
      </c>
      <c r="AC6" t="s">
        <v>38</v>
      </c>
      <c r="AD6" t="s">
        <v>38</v>
      </c>
      <c r="AE6" t="s">
        <v>38</v>
      </c>
      <c r="AF6" s="2" t="s">
        <v>38</v>
      </c>
    </row>
    <row r="7" spans="1:32" ht="300" x14ac:dyDescent="0.25">
      <c r="A7" s="8" t="s">
        <v>81</v>
      </c>
      <c r="B7" s="6" t="s">
        <v>78</v>
      </c>
      <c r="C7" s="7">
        <v>45988</v>
      </c>
      <c r="D7" s="9" t="str">
        <f>HYPERLINK("https://www.epingalert.org/en/Search?viewData= G/TBT/N/AUS/193"," G/TBT/N/AUS/193")</f>
        <v xml:space="preserve"> G/TBT/N/AUS/193</v>
      </c>
      <c r="E7" s="8" t="s">
        <v>79</v>
      </c>
      <c r="F7" s="8" t="s">
        <v>80</v>
      </c>
      <c r="H7" s="8" t="s">
        <v>82</v>
      </c>
      <c r="I7" s="8" t="s">
        <v>83</v>
      </c>
      <c r="J7" s="8" t="s">
        <v>50</v>
      </c>
      <c r="K7" s="8" t="s">
        <v>38</v>
      </c>
      <c r="L7" s="6"/>
      <c r="M7" s="7">
        <v>46071</v>
      </c>
      <c r="N7" s="6" t="s">
        <v>39</v>
      </c>
      <c r="O7" s="8" t="s">
        <v>84</v>
      </c>
      <c r="P7" s="6" t="str">
        <f>HYPERLINK("https://docs.wto.org/imrd/directdoc.asp?DDFDocuments/t/G/TBTN25/AUS193.DOCX", "https://docs.wto.org/imrd/directdoc.asp?DDFDocuments/t/G/TBTN25/AUS193.DOCX")</f>
        <v>https://docs.wto.org/imrd/directdoc.asp?DDFDocuments/t/G/TBTN25/AUS193.DOCX</v>
      </c>
      <c r="Q7" s="6" t="str">
        <f>HYPERLINK("https://docs.wto.org/imrd/directdoc.asp?DDFDocuments/u/G/TBTN25/AUS193.DOCX", "https://docs.wto.org/imrd/directdoc.asp?DDFDocuments/u/G/TBTN25/AUS193.DOCX")</f>
        <v>https://docs.wto.org/imrd/directdoc.asp?DDFDocuments/u/G/TBTN25/AUS193.DOCX</v>
      </c>
      <c r="R7" s="6"/>
      <c r="S7" t="s">
        <v>41</v>
      </c>
      <c r="T7" t="s">
        <v>42</v>
      </c>
      <c r="U7" t="s">
        <v>42</v>
      </c>
      <c r="V7" t="s">
        <v>42</v>
      </c>
      <c r="W7" t="s">
        <v>42</v>
      </c>
      <c r="X7" t="s">
        <v>42</v>
      </c>
      <c r="Y7" t="s">
        <v>42</v>
      </c>
      <c r="Z7" s="2" t="s">
        <v>85</v>
      </c>
      <c r="AA7" t="s">
        <v>38</v>
      </c>
      <c r="AB7" t="s">
        <v>38</v>
      </c>
      <c r="AC7" t="s">
        <v>38</v>
      </c>
      <c r="AD7" t="s">
        <v>38</v>
      </c>
      <c r="AE7" t="s">
        <v>38</v>
      </c>
      <c r="AF7" s="2" t="s">
        <v>38</v>
      </c>
    </row>
    <row r="8" spans="1:32" ht="75" x14ac:dyDescent="0.25">
      <c r="A8" s="8" t="s">
        <v>88</v>
      </c>
      <c r="B8" s="6" t="s">
        <v>44</v>
      </c>
      <c r="C8" s="7">
        <v>45988</v>
      </c>
      <c r="D8" s="9" t="str">
        <f>HYPERLINK("https://www.epingalert.org/en/Search?viewData= G/TBT/N/TPKM/583"," G/TBT/N/TPKM/583")</f>
        <v xml:space="preserve"> G/TBT/N/TPKM/583</v>
      </c>
      <c r="E8" s="8" t="s">
        <v>86</v>
      </c>
      <c r="F8" s="8" t="s">
        <v>87</v>
      </c>
      <c r="H8" s="8" t="s">
        <v>89</v>
      </c>
      <c r="I8" s="8" t="s">
        <v>49</v>
      </c>
      <c r="J8" s="8" t="s">
        <v>90</v>
      </c>
      <c r="K8" s="8" t="s">
        <v>38</v>
      </c>
      <c r="L8" s="6"/>
      <c r="M8" s="7">
        <v>46048</v>
      </c>
      <c r="N8" s="6" t="s">
        <v>39</v>
      </c>
      <c r="O8" s="8" t="s">
        <v>91</v>
      </c>
      <c r="P8" s="6" t="str">
        <f>HYPERLINK("https://docs.wto.org/imrd/directdoc.asp?DDFDocuments/t/G/TBTN25/TPKM583.DOCX", "https://docs.wto.org/imrd/directdoc.asp?DDFDocuments/t/G/TBTN25/TPKM583.DOCX")</f>
        <v>https://docs.wto.org/imrd/directdoc.asp?DDFDocuments/t/G/TBTN25/TPKM583.DOCX</v>
      </c>
      <c r="Q8" s="6" t="str">
        <f>HYPERLINK("https://docs.wto.org/imrd/directdoc.asp?DDFDocuments/u/G/TBTN25/TPKM583.DOCX", "https://docs.wto.org/imrd/directdoc.asp?DDFDocuments/u/G/TBTN25/TPKM583.DOCX")</f>
        <v>https://docs.wto.org/imrd/directdoc.asp?DDFDocuments/u/G/TBTN25/TPKM583.DOCX</v>
      </c>
      <c r="R8" s="6"/>
      <c r="S8" t="s">
        <v>41</v>
      </c>
      <c r="T8" t="s">
        <v>42</v>
      </c>
      <c r="U8" t="s">
        <v>41</v>
      </c>
      <c r="V8" t="s">
        <v>42</v>
      </c>
      <c r="W8" t="s">
        <v>42</v>
      </c>
      <c r="X8" t="s">
        <v>42</v>
      </c>
      <c r="Y8" t="s">
        <v>42</v>
      </c>
      <c r="Z8" s="2" t="s">
        <v>92</v>
      </c>
      <c r="AA8" t="s">
        <v>38</v>
      </c>
      <c r="AB8" t="s">
        <v>38</v>
      </c>
      <c r="AC8" t="s">
        <v>38</v>
      </c>
      <c r="AD8" t="s">
        <v>38</v>
      </c>
      <c r="AE8" t="s">
        <v>38</v>
      </c>
      <c r="AF8" s="2" t="s">
        <v>38</v>
      </c>
    </row>
    <row r="9" spans="1:32" ht="60" x14ac:dyDescent="0.25">
      <c r="A9" s="8" t="s">
        <v>95</v>
      </c>
      <c r="B9" s="6" t="s">
        <v>53</v>
      </c>
      <c r="C9" s="7">
        <v>45988</v>
      </c>
      <c r="D9" s="9" t="str">
        <f>HYPERLINK("https://www.epingalert.org/en/Search?viewData= G/TBT/N/URY/110"," G/TBT/N/URY/110")</f>
        <v xml:space="preserve"> G/TBT/N/URY/110</v>
      </c>
      <c r="E9" s="8" t="s">
        <v>93</v>
      </c>
      <c r="F9" s="8" t="s">
        <v>94</v>
      </c>
      <c r="H9" s="8" t="s">
        <v>96</v>
      </c>
      <c r="I9" s="8" t="s">
        <v>57</v>
      </c>
      <c r="J9" s="8" t="s">
        <v>97</v>
      </c>
      <c r="K9" s="8" t="s">
        <v>38</v>
      </c>
      <c r="L9" s="6"/>
      <c r="M9" s="7">
        <v>46048</v>
      </c>
      <c r="N9" s="6" t="s">
        <v>39</v>
      </c>
      <c r="O9" s="8" t="s">
        <v>98</v>
      </c>
      <c r="P9" s="6" t="str">
        <f>HYPERLINK("https://docs.wto.org/imrd/directdoc.asp?DDFDocuments/t/G/TBTN25/URY110.DOCX", "https://docs.wto.org/imrd/directdoc.asp?DDFDocuments/t/G/TBTN25/URY110.DOCX")</f>
        <v>https://docs.wto.org/imrd/directdoc.asp?DDFDocuments/t/G/TBTN25/URY110.DOCX</v>
      </c>
      <c r="Q9" s="6" t="str">
        <f>HYPERLINK("https://docs.wto.org/imrd/directdoc.asp?DDFDocuments/u/G/TBTN25/URY110.DOCX", "https://docs.wto.org/imrd/directdoc.asp?DDFDocuments/u/G/TBTN25/URY110.DOCX")</f>
        <v>https://docs.wto.org/imrd/directdoc.asp?DDFDocuments/u/G/TBTN25/URY110.DOCX</v>
      </c>
      <c r="R9" s="6" t="str">
        <f>HYPERLINK("https://docs.wto.org/imrd/directdoc.asp?DDFDocuments/v/G/TBTN25/URY110.DOCX", "https://docs.wto.org/imrd/directdoc.asp?DDFDocuments/v/G/TBTN25/URY110.DOCX")</f>
        <v>https://docs.wto.org/imrd/directdoc.asp?DDFDocuments/v/G/TBTN25/URY110.DOCX</v>
      </c>
      <c r="S9" t="s">
        <v>41</v>
      </c>
      <c r="T9" t="s">
        <v>42</v>
      </c>
      <c r="U9" t="s">
        <v>42</v>
      </c>
      <c r="V9" t="s">
        <v>42</v>
      </c>
      <c r="W9" t="s">
        <v>42</v>
      </c>
      <c r="X9" t="s">
        <v>42</v>
      </c>
      <c r="Y9" t="s">
        <v>42</v>
      </c>
      <c r="Z9" s="2" t="s">
        <v>99</v>
      </c>
      <c r="AA9" t="s">
        <v>38</v>
      </c>
      <c r="AB9" t="s">
        <v>38</v>
      </c>
      <c r="AC9" t="s">
        <v>38</v>
      </c>
      <c r="AD9" t="s">
        <v>38</v>
      </c>
      <c r="AE9" t="s">
        <v>38</v>
      </c>
      <c r="AF9" s="2" t="s">
        <v>38</v>
      </c>
    </row>
    <row r="10" spans="1:32" ht="75" x14ac:dyDescent="0.25">
      <c r="A10" s="8" t="s">
        <v>103</v>
      </c>
      <c r="B10" s="6" t="s">
        <v>100</v>
      </c>
      <c r="C10" s="7">
        <v>45988</v>
      </c>
      <c r="D10" s="9" t="str">
        <f>HYPERLINK("https://www.epingalert.org/en/Search?viewData= G/TBT/N/GBR/108"," G/TBT/N/GBR/108")</f>
        <v xml:space="preserve"> G/TBT/N/GBR/108</v>
      </c>
      <c r="E10" s="8" t="s">
        <v>101</v>
      </c>
      <c r="F10" s="8" t="s">
        <v>102</v>
      </c>
      <c r="H10" s="8" t="s">
        <v>104</v>
      </c>
      <c r="I10" s="8" t="s">
        <v>105</v>
      </c>
      <c r="J10" s="8" t="s">
        <v>50</v>
      </c>
      <c r="K10" s="8" t="s">
        <v>38</v>
      </c>
      <c r="L10" s="6"/>
      <c r="M10" s="7">
        <v>46048</v>
      </c>
      <c r="N10" s="6" t="s">
        <v>39</v>
      </c>
      <c r="O10" s="8" t="s">
        <v>106</v>
      </c>
      <c r="P10" s="6" t="str">
        <f>HYPERLINK("https://docs.wto.org/imrd/directdoc.asp?DDFDocuments/t/G/TBTN25/GBR108.DOCX", "https://docs.wto.org/imrd/directdoc.asp?DDFDocuments/t/G/TBTN25/GBR108.DOCX")</f>
        <v>https://docs.wto.org/imrd/directdoc.asp?DDFDocuments/t/G/TBTN25/GBR108.DOCX</v>
      </c>
      <c r="Q10" s="6" t="str">
        <f>HYPERLINK("https://docs.wto.org/imrd/directdoc.asp?DDFDocuments/u/G/TBTN25/GBR108.DOCX", "https://docs.wto.org/imrd/directdoc.asp?DDFDocuments/u/G/TBTN25/GBR108.DOCX")</f>
        <v>https://docs.wto.org/imrd/directdoc.asp?DDFDocuments/u/G/TBTN25/GBR108.DOCX</v>
      </c>
      <c r="R10" s="6"/>
      <c r="S10" t="s">
        <v>41</v>
      </c>
      <c r="T10" t="s">
        <v>42</v>
      </c>
      <c r="U10" t="s">
        <v>42</v>
      </c>
      <c r="V10" t="s">
        <v>42</v>
      </c>
      <c r="W10" t="s">
        <v>42</v>
      </c>
      <c r="X10" t="s">
        <v>42</v>
      </c>
      <c r="Y10" t="s">
        <v>42</v>
      </c>
      <c r="Z10" s="2" t="s">
        <v>107</v>
      </c>
      <c r="AA10" t="s">
        <v>38</v>
      </c>
      <c r="AB10" t="s">
        <v>38</v>
      </c>
      <c r="AC10" t="s">
        <v>38</v>
      </c>
      <c r="AD10" t="s">
        <v>38</v>
      </c>
      <c r="AE10" t="s">
        <v>38</v>
      </c>
      <c r="AF10" s="2" t="s">
        <v>38</v>
      </c>
    </row>
    <row r="11" spans="1:32" ht="75" x14ac:dyDescent="0.25">
      <c r="A11" s="8" t="s">
        <v>110</v>
      </c>
      <c r="B11" s="6" t="s">
        <v>44</v>
      </c>
      <c r="C11" s="7">
        <v>45987</v>
      </c>
      <c r="D11" s="9" t="str">
        <f>HYPERLINK("https://www.epingalert.org/en/Search?viewData= G/TBT/N/TPKM/581"," G/TBT/N/TPKM/581")</f>
        <v xml:space="preserve"> G/TBT/N/TPKM/581</v>
      </c>
      <c r="E11" s="8" t="s">
        <v>108</v>
      </c>
      <c r="F11" s="8" t="s">
        <v>109</v>
      </c>
      <c r="H11" s="8" t="s">
        <v>48</v>
      </c>
      <c r="I11" s="8" t="s">
        <v>111</v>
      </c>
      <c r="J11" s="8" t="s">
        <v>90</v>
      </c>
      <c r="K11" s="8" t="s">
        <v>38</v>
      </c>
      <c r="L11" s="6"/>
      <c r="M11" s="7">
        <v>46047</v>
      </c>
      <c r="N11" s="6" t="s">
        <v>39</v>
      </c>
      <c r="O11" s="8" t="s">
        <v>112</v>
      </c>
      <c r="P11" s="6" t="str">
        <f>HYPERLINK("https://docs.wto.org/imrd/directdoc.asp?DDFDocuments/t/G/TBTN25/TPKM581.DOCX", "https://docs.wto.org/imrd/directdoc.asp?DDFDocuments/t/G/TBTN25/TPKM581.DOCX")</f>
        <v>https://docs.wto.org/imrd/directdoc.asp?DDFDocuments/t/G/TBTN25/TPKM581.DOCX</v>
      </c>
      <c r="Q11" s="6" t="str">
        <f>HYPERLINK("https://docs.wto.org/imrd/directdoc.asp?DDFDocuments/u/G/TBTN25/TPKM581.DOCX", "https://docs.wto.org/imrd/directdoc.asp?DDFDocuments/u/G/TBTN25/TPKM581.DOCX")</f>
        <v>https://docs.wto.org/imrd/directdoc.asp?DDFDocuments/u/G/TBTN25/TPKM581.DOCX</v>
      </c>
      <c r="R11" s="6" t="str">
        <f>HYPERLINK("https://docs.wto.org/imrd/directdoc.asp?DDFDocuments/v/G/TBTN25/TPKM581.DOCX", "https://docs.wto.org/imrd/directdoc.asp?DDFDocuments/v/G/TBTN25/TPKM581.DOCX")</f>
        <v>https://docs.wto.org/imrd/directdoc.asp?DDFDocuments/v/G/TBTN25/TPKM581.DOCX</v>
      </c>
      <c r="S11" t="s">
        <v>41</v>
      </c>
      <c r="T11" t="s">
        <v>42</v>
      </c>
      <c r="U11" t="s">
        <v>41</v>
      </c>
      <c r="V11" t="s">
        <v>42</v>
      </c>
      <c r="W11" t="s">
        <v>42</v>
      </c>
      <c r="X11" t="s">
        <v>42</v>
      </c>
      <c r="Y11" t="s">
        <v>42</v>
      </c>
      <c r="Z11" s="2" t="s">
        <v>113</v>
      </c>
      <c r="AA11" t="s">
        <v>38</v>
      </c>
      <c r="AB11" t="s">
        <v>38</v>
      </c>
      <c r="AC11" t="s">
        <v>38</v>
      </c>
      <c r="AD11" t="s">
        <v>38</v>
      </c>
      <c r="AE11" t="s">
        <v>38</v>
      </c>
      <c r="AF11" s="2" t="s">
        <v>38</v>
      </c>
    </row>
    <row r="12" spans="1:32" ht="150" x14ac:dyDescent="0.25">
      <c r="A12" s="8" t="s">
        <v>117</v>
      </c>
      <c r="B12" s="6" t="s">
        <v>114</v>
      </c>
      <c r="C12" s="7">
        <v>45987</v>
      </c>
      <c r="D12" s="9" t="str">
        <f>HYPERLINK("https://www.epingalert.org/en/Search?viewData= G/TBT/N/CHN/2150"," G/TBT/N/CHN/2150")</f>
        <v xml:space="preserve"> G/TBT/N/CHN/2150</v>
      </c>
      <c r="E12" s="8" t="s">
        <v>115</v>
      </c>
      <c r="F12" s="8" t="s">
        <v>116</v>
      </c>
      <c r="H12" s="8" t="s">
        <v>118</v>
      </c>
      <c r="I12" s="8" t="s">
        <v>119</v>
      </c>
      <c r="J12" s="8" t="s">
        <v>75</v>
      </c>
      <c r="K12" s="8" t="s">
        <v>38</v>
      </c>
      <c r="L12" s="6"/>
      <c r="M12" s="7">
        <v>46047</v>
      </c>
      <c r="N12" s="6" t="s">
        <v>39</v>
      </c>
      <c r="O12" s="8" t="s">
        <v>120</v>
      </c>
      <c r="P12" s="6" t="str">
        <f>HYPERLINK("https://docs.wto.org/imrd/directdoc.asp?DDFDocuments/t/G/TBTN25/CHN2150.DOCX", "https://docs.wto.org/imrd/directdoc.asp?DDFDocuments/t/G/TBTN25/CHN2150.DOCX")</f>
        <v>https://docs.wto.org/imrd/directdoc.asp?DDFDocuments/t/G/TBTN25/CHN2150.DOCX</v>
      </c>
      <c r="Q12" s="6" t="str">
        <f>HYPERLINK("https://docs.wto.org/imrd/directdoc.asp?DDFDocuments/u/G/TBTN25/CHN2150.DOCX", "https://docs.wto.org/imrd/directdoc.asp?DDFDocuments/u/G/TBTN25/CHN2150.DOCX")</f>
        <v>https://docs.wto.org/imrd/directdoc.asp?DDFDocuments/u/G/TBTN25/CHN2150.DOCX</v>
      </c>
      <c r="R12" s="6" t="str">
        <f>HYPERLINK("https://docs.wto.org/imrd/directdoc.asp?DDFDocuments/v/G/TBTN25/CHN2150.DOCX", "https://docs.wto.org/imrd/directdoc.asp?DDFDocuments/v/G/TBTN25/CHN2150.DOCX")</f>
        <v>https://docs.wto.org/imrd/directdoc.asp?DDFDocuments/v/G/TBTN25/CHN2150.DOCX</v>
      </c>
      <c r="S12" t="s">
        <v>41</v>
      </c>
      <c r="T12" t="s">
        <v>42</v>
      </c>
      <c r="U12" t="s">
        <v>42</v>
      </c>
      <c r="V12" t="s">
        <v>42</v>
      </c>
      <c r="W12" t="s">
        <v>42</v>
      </c>
      <c r="X12" t="s">
        <v>42</v>
      </c>
      <c r="Y12" t="s">
        <v>42</v>
      </c>
      <c r="Z12" s="2" t="s">
        <v>38</v>
      </c>
      <c r="AA12" t="s">
        <v>38</v>
      </c>
      <c r="AB12" t="s">
        <v>38</v>
      </c>
      <c r="AC12" t="s">
        <v>38</v>
      </c>
      <c r="AD12" t="s">
        <v>38</v>
      </c>
      <c r="AE12" t="s">
        <v>38</v>
      </c>
      <c r="AF12" s="2" t="s">
        <v>38</v>
      </c>
    </row>
    <row r="13" spans="1:32" ht="150" x14ac:dyDescent="0.25">
      <c r="A13" s="8" t="s">
        <v>122</v>
      </c>
      <c r="B13" s="6" t="s">
        <v>114</v>
      </c>
      <c r="C13" s="7">
        <v>45987</v>
      </c>
      <c r="D13" s="9" t="str">
        <f>HYPERLINK("https://www.epingalert.org/en/Search?viewData= G/TBT/N/CHN/2149"," G/TBT/N/CHN/2149")</f>
        <v xml:space="preserve"> G/TBT/N/CHN/2149</v>
      </c>
      <c r="E13" s="8" t="s">
        <v>121</v>
      </c>
      <c r="F13" s="8" t="s">
        <v>116</v>
      </c>
      <c r="H13" s="8" t="s">
        <v>118</v>
      </c>
      <c r="I13" s="8" t="s">
        <v>119</v>
      </c>
      <c r="J13" s="8" t="s">
        <v>75</v>
      </c>
      <c r="K13" s="8" t="s">
        <v>38</v>
      </c>
      <c r="L13" s="6"/>
      <c r="M13" s="7">
        <v>46047</v>
      </c>
      <c r="N13" s="6" t="s">
        <v>39</v>
      </c>
      <c r="O13" s="8" t="s">
        <v>123</v>
      </c>
      <c r="P13" s="6" t="str">
        <f>HYPERLINK("https://docs.wto.org/imrd/directdoc.asp?DDFDocuments/t/G/TBTN25/CHN2149.DOCX", "https://docs.wto.org/imrd/directdoc.asp?DDFDocuments/t/G/TBTN25/CHN2149.DOCX")</f>
        <v>https://docs.wto.org/imrd/directdoc.asp?DDFDocuments/t/G/TBTN25/CHN2149.DOCX</v>
      </c>
      <c r="Q13" s="6" t="str">
        <f>HYPERLINK("https://docs.wto.org/imrd/directdoc.asp?DDFDocuments/u/G/TBTN25/CHN2149.DOCX", "https://docs.wto.org/imrd/directdoc.asp?DDFDocuments/u/G/TBTN25/CHN2149.DOCX")</f>
        <v>https://docs.wto.org/imrd/directdoc.asp?DDFDocuments/u/G/TBTN25/CHN2149.DOCX</v>
      </c>
      <c r="R13" s="6" t="str">
        <f>HYPERLINK("https://docs.wto.org/imrd/directdoc.asp?DDFDocuments/v/G/TBTN25/CHN2149.DOCX", "https://docs.wto.org/imrd/directdoc.asp?DDFDocuments/v/G/TBTN25/CHN2149.DOCX")</f>
        <v>https://docs.wto.org/imrd/directdoc.asp?DDFDocuments/v/G/TBTN25/CHN2149.DOCX</v>
      </c>
      <c r="S13" t="s">
        <v>41</v>
      </c>
      <c r="T13" t="s">
        <v>42</v>
      </c>
      <c r="U13" t="s">
        <v>42</v>
      </c>
      <c r="V13" t="s">
        <v>42</v>
      </c>
      <c r="W13" t="s">
        <v>42</v>
      </c>
      <c r="X13" t="s">
        <v>42</v>
      </c>
      <c r="Y13" t="s">
        <v>42</v>
      </c>
      <c r="Z13" s="2" t="s">
        <v>38</v>
      </c>
      <c r="AA13" t="s">
        <v>38</v>
      </c>
      <c r="AB13" t="s">
        <v>38</v>
      </c>
      <c r="AC13" t="s">
        <v>38</v>
      </c>
      <c r="AD13" t="s">
        <v>38</v>
      </c>
      <c r="AE13" t="s">
        <v>38</v>
      </c>
      <c r="AF13" s="2" t="s">
        <v>38</v>
      </c>
    </row>
    <row r="14" spans="1:32" ht="30" x14ac:dyDescent="0.25">
      <c r="A14" s="8" t="s">
        <v>127</v>
      </c>
      <c r="B14" s="6" t="s">
        <v>124</v>
      </c>
      <c r="C14" s="7">
        <v>45987</v>
      </c>
      <c r="D14" s="9" t="str">
        <f>HYPERLINK("https://www.epingalert.org/en/Search?viewData= G/TBT/N/IND/423"," G/TBT/N/IND/423")</f>
        <v xml:space="preserve"> G/TBT/N/IND/423</v>
      </c>
      <c r="E14" s="8" t="s">
        <v>125</v>
      </c>
      <c r="F14" s="8" t="s">
        <v>126</v>
      </c>
      <c r="H14" s="8" t="s">
        <v>38</v>
      </c>
      <c r="I14" s="8" t="s">
        <v>128</v>
      </c>
      <c r="J14" s="8" t="s">
        <v>37</v>
      </c>
      <c r="K14" s="8" t="s">
        <v>38</v>
      </c>
      <c r="L14" s="6"/>
      <c r="M14" s="7">
        <v>46047</v>
      </c>
      <c r="N14" s="6" t="s">
        <v>39</v>
      </c>
      <c r="O14" s="8" t="s">
        <v>129</v>
      </c>
      <c r="P14" s="6" t="str">
        <f>HYPERLINK("https://docs.wto.org/imrd/directdoc.asp?DDFDocuments/t/G/TBTN25/IND423.DOCX", "https://docs.wto.org/imrd/directdoc.asp?DDFDocuments/t/G/TBTN25/IND423.DOCX")</f>
        <v>https://docs.wto.org/imrd/directdoc.asp?DDFDocuments/t/G/TBTN25/IND423.DOCX</v>
      </c>
      <c r="Q14" s="6" t="str">
        <f>HYPERLINK("https://docs.wto.org/imrd/directdoc.asp?DDFDocuments/u/G/TBTN25/IND423.DOCX", "https://docs.wto.org/imrd/directdoc.asp?DDFDocuments/u/G/TBTN25/IND423.DOCX")</f>
        <v>https://docs.wto.org/imrd/directdoc.asp?DDFDocuments/u/G/TBTN25/IND423.DOCX</v>
      </c>
      <c r="R14" s="6" t="str">
        <f>HYPERLINK("https://docs.wto.org/imrd/directdoc.asp?DDFDocuments/v/G/TBTN25/IND423.DOCX", "https://docs.wto.org/imrd/directdoc.asp?DDFDocuments/v/G/TBTN25/IND423.DOCX")</f>
        <v>https://docs.wto.org/imrd/directdoc.asp?DDFDocuments/v/G/TBTN25/IND423.DOCX</v>
      </c>
      <c r="S14" t="s">
        <v>41</v>
      </c>
      <c r="T14" t="s">
        <v>42</v>
      </c>
      <c r="U14" t="s">
        <v>42</v>
      </c>
      <c r="V14" t="s">
        <v>42</v>
      </c>
      <c r="W14" t="s">
        <v>42</v>
      </c>
      <c r="X14" t="s">
        <v>42</v>
      </c>
      <c r="Y14" t="s">
        <v>42</v>
      </c>
      <c r="Z14" s="2" t="s">
        <v>38</v>
      </c>
      <c r="AA14" t="s">
        <v>38</v>
      </c>
      <c r="AB14" t="s">
        <v>38</v>
      </c>
      <c r="AC14" t="s">
        <v>38</v>
      </c>
      <c r="AD14" t="s">
        <v>38</v>
      </c>
      <c r="AE14" t="s">
        <v>38</v>
      </c>
      <c r="AF14" s="2" t="s">
        <v>38</v>
      </c>
    </row>
    <row r="15" spans="1:32" ht="60" x14ac:dyDescent="0.25">
      <c r="A15" s="8" t="s">
        <v>133</v>
      </c>
      <c r="B15" s="6" t="s">
        <v>130</v>
      </c>
      <c r="C15" s="7">
        <v>45986</v>
      </c>
      <c r="D15" s="9" t="str">
        <f>HYPERLINK("https://www.epingalert.org/en/Search?viewData= G/TBT/N/RWA/1305"," G/TBT/N/RWA/1305")</f>
        <v xml:space="preserve"> G/TBT/N/RWA/1305</v>
      </c>
      <c r="E15" s="8" t="s">
        <v>131</v>
      </c>
      <c r="F15" s="8" t="s">
        <v>132</v>
      </c>
      <c r="H15" s="8" t="s">
        <v>38</v>
      </c>
      <c r="I15" s="8" t="s">
        <v>134</v>
      </c>
      <c r="J15" s="8" t="s">
        <v>135</v>
      </c>
      <c r="K15" s="8" t="s">
        <v>136</v>
      </c>
      <c r="L15" s="6"/>
      <c r="M15" s="7">
        <v>46046</v>
      </c>
      <c r="N15" s="6" t="s">
        <v>39</v>
      </c>
      <c r="O15" s="8" t="s">
        <v>137</v>
      </c>
      <c r="P15" s="6" t="str">
        <f>HYPERLINK("https://docs.wto.org/imrd/directdoc.asp?DDFDocuments/t/G/TBTN25/RWA1305.DOCX", "https://docs.wto.org/imrd/directdoc.asp?DDFDocuments/t/G/TBTN25/RWA1305.DOCX")</f>
        <v>https://docs.wto.org/imrd/directdoc.asp?DDFDocuments/t/G/TBTN25/RWA1305.DOCX</v>
      </c>
      <c r="Q15" s="6" t="str">
        <f>HYPERLINK("https://docs.wto.org/imrd/directdoc.asp?DDFDocuments/u/G/TBTN25/RWA1305.DOCX", "https://docs.wto.org/imrd/directdoc.asp?DDFDocuments/u/G/TBTN25/RWA1305.DOCX")</f>
        <v>https://docs.wto.org/imrd/directdoc.asp?DDFDocuments/u/G/TBTN25/RWA1305.DOCX</v>
      </c>
      <c r="R15" s="6" t="str">
        <f>HYPERLINK("https://docs.wto.org/imrd/directdoc.asp?DDFDocuments/v/G/TBTN25/RWA1305.DOCX", "https://docs.wto.org/imrd/directdoc.asp?DDFDocuments/v/G/TBTN25/RWA1305.DOCX")</f>
        <v>https://docs.wto.org/imrd/directdoc.asp?DDFDocuments/v/G/TBTN25/RWA1305.DOCX</v>
      </c>
      <c r="S15" t="s">
        <v>41</v>
      </c>
      <c r="T15" t="s">
        <v>42</v>
      </c>
      <c r="U15" t="s">
        <v>42</v>
      </c>
      <c r="V15" t="s">
        <v>42</v>
      </c>
      <c r="W15" t="s">
        <v>42</v>
      </c>
      <c r="X15" t="s">
        <v>42</v>
      </c>
      <c r="Y15" t="s">
        <v>42</v>
      </c>
      <c r="Z15" s="2" t="s">
        <v>38</v>
      </c>
      <c r="AA15" t="s">
        <v>38</v>
      </c>
      <c r="AB15" t="s">
        <v>38</v>
      </c>
      <c r="AC15" t="s">
        <v>38</v>
      </c>
      <c r="AD15" t="s">
        <v>38</v>
      </c>
      <c r="AE15" t="s">
        <v>38</v>
      </c>
      <c r="AF15" s="2" t="s">
        <v>38</v>
      </c>
    </row>
    <row r="16" spans="1:32" ht="135" x14ac:dyDescent="0.25">
      <c r="A16" s="8" t="s">
        <v>141</v>
      </c>
      <c r="B16" s="6" t="s">
        <v>138</v>
      </c>
      <c r="C16" s="7">
        <v>45985</v>
      </c>
      <c r="D16" s="9" t="str">
        <f>HYPERLINK("https://www.epingalert.org/en/Search?viewData= G/TBT/N/ZAF/267"," G/TBT/N/ZAF/267")</f>
        <v xml:space="preserve"> G/TBT/N/ZAF/267</v>
      </c>
      <c r="E16" s="8" t="s">
        <v>139</v>
      </c>
      <c r="F16" s="8" t="s">
        <v>140</v>
      </c>
      <c r="H16" s="8" t="s">
        <v>38</v>
      </c>
      <c r="I16" s="8" t="s">
        <v>142</v>
      </c>
      <c r="J16" s="8" t="s">
        <v>143</v>
      </c>
      <c r="K16" s="8" t="s">
        <v>144</v>
      </c>
      <c r="L16" s="6"/>
      <c r="M16" s="7">
        <v>46034</v>
      </c>
      <c r="N16" s="6" t="s">
        <v>39</v>
      </c>
      <c r="O16" s="6"/>
      <c r="P16" s="6" t="str">
        <f>HYPERLINK("https://docs.wto.org/imrd/directdoc.asp?DDFDocuments/t/G/TBTN25/ZAF267.DOCX", "https://docs.wto.org/imrd/directdoc.asp?DDFDocuments/t/G/TBTN25/ZAF267.DOCX")</f>
        <v>https://docs.wto.org/imrd/directdoc.asp?DDFDocuments/t/G/TBTN25/ZAF267.DOCX</v>
      </c>
      <c r="Q16" s="6" t="str">
        <f>HYPERLINK("https://docs.wto.org/imrd/directdoc.asp?DDFDocuments/u/G/TBTN25/ZAF267.DOCX", "https://docs.wto.org/imrd/directdoc.asp?DDFDocuments/u/G/TBTN25/ZAF267.DOCX")</f>
        <v>https://docs.wto.org/imrd/directdoc.asp?DDFDocuments/u/G/TBTN25/ZAF267.DOCX</v>
      </c>
      <c r="R16" s="6" t="str">
        <f>HYPERLINK("https://docs.wto.org/imrd/directdoc.asp?DDFDocuments/v/G/TBTN25/ZAF267.DOCX", "https://docs.wto.org/imrd/directdoc.asp?DDFDocuments/v/G/TBTN25/ZAF267.DOCX")</f>
        <v>https://docs.wto.org/imrd/directdoc.asp?DDFDocuments/v/G/TBTN25/ZAF267.DOCX</v>
      </c>
      <c r="S16" t="s">
        <v>42</v>
      </c>
      <c r="T16" t="s">
        <v>42</v>
      </c>
      <c r="U16" t="s">
        <v>41</v>
      </c>
      <c r="V16" t="s">
        <v>42</v>
      </c>
      <c r="W16" t="s">
        <v>42</v>
      </c>
      <c r="X16" t="s">
        <v>42</v>
      </c>
      <c r="Y16" t="s">
        <v>42</v>
      </c>
      <c r="Z16" s="2" t="s">
        <v>145</v>
      </c>
      <c r="AA16" t="s">
        <v>38</v>
      </c>
      <c r="AB16" t="s">
        <v>38</v>
      </c>
      <c r="AC16" t="s">
        <v>38</v>
      </c>
      <c r="AD16" t="s">
        <v>38</v>
      </c>
      <c r="AE16" t="s">
        <v>38</v>
      </c>
      <c r="AF16" s="2" t="s">
        <v>38</v>
      </c>
    </row>
    <row r="17" spans="1:32" ht="75" x14ac:dyDescent="0.25">
      <c r="A17" s="8" t="s">
        <v>148</v>
      </c>
      <c r="B17" s="6" t="s">
        <v>130</v>
      </c>
      <c r="C17" s="7">
        <v>45985</v>
      </c>
      <c r="D17" s="9" t="str">
        <f>HYPERLINK("https://www.epingalert.org/en/Search?viewData= G/TBT/N/RWA/1302"," G/TBT/N/RWA/1302")</f>
        <v xml:space="preserve"> G/TBT/N/RWA/1302</v>
      </c>
      <c r="E17" s="8" t="s">
        <v>146</v>
      </c>
      <c r="F17" s="8" t="s">
        <v>147</v>
      </c>
      <c r="H17" s="8" t="s">
        <v>38</v>
      </c>
      <c r="I17" s="8" t="s">
        <v>149</v>
      </c>
      <c r="J17" s="8" t="s">
        <v>150</v>
      </c>
      <c r="K17" s="8" t="s">
        <v>38</v>
      </c>
      <c r="L17" s="6"/>
      <c r="M17" s="7">
        <v>46045</v>
      </c>
      <c r="N17" s="6" t="s">
        <v>39</v>
      </c>
      <c r="O17" s="8" t="s">
        <v>151</v>
      </c>
      <c r="P17" s="6" t="str">
        <f>HYPERLINK("https://docs.wto.org/imrd/directdoc.asp?DDFDocuments/t/G/TBTN25/RWA1302.DOCX", "https://docs.wto.org/imrd/directdoc.asp?DDFDocuments/t/G/TBTN25/RWA1302.DOCX")</f>
        <v>https://docs.wto.org/imrd/directdoc.asp?DDFDocuments/t/G/TBTN25/RWA1302.DOCX</v>
      </c>
      <c r="Q17" s="6" t="str">
        <f>HYPERLINK("https://docs.wto.org/imrd/directdoc.asp?DDFDocuments/u/G/TBTN25/RWA1302.DOCX", "https://docs.wto.org/imrd/directdoc.asp?DDFDocuments/u/G/TBTN25/RWA1302.DOCX")</f>
        <v>https://docs.wto.org/imrd/directdoc.asp?DDFDocuments/u/G/TBTN25/RWA1302.DOCX</v>
      </c>
      <c r="R17" s="6" t="str">
        <f>HYPERLINK("https://docs.wto.org/imrd/directdoc.asp?DDFDocuments/v/G/TBTN25/RWA1302.DOCX", "https://docs.wto.org/imrd/directdoc.asp?DDFDocuments/v/G/TBTN25/RWA1302.DOCX")</f>
        <v>https://docs.wto.org/imrd/directdoc.asp?DDFDocuments/v/G/TBTN25/RWA1302.DOCX</v>
      </c>
      <c r="S17" t="s">
        <v>41</v>
      </c>
      <c r="T17" t="s">
        <v>42</v>
      </c>
      <c r="U17" t="s">
        <v>42</v>
      </c>
      <c r="V17" t="s">
        <v>42</v>
      </c>
      <c r="W17" t="s">
        <v>42</v>
      </c>
      <c r="X17" t="s">
        <v>42</v>
      </c>
      <c r="Y17" t="s">
        <v>42</v>
      </c>
      <c r="Z17" s="2" t="s">
        <v>152</v>
      </c>
      <c r="AA17" t="s">
        <v>38</v>
      </c>
      <c r="AB17" t="s">
        <v>38</v>
      </c>
      <c r="AC17" t="s">
        <v>38</v>
      </c>
      <c r="AD17" t="s">
        <v>38</v>
      </c>
      <c r="AE17" t="s">
        <v>38</v>
      </c>
      <c r="AF17" s="2" t="s">
        <v>38</v>
      </c>
    </row>
    <row r="18" spans="1:32" ht="135" x14ac:dyDescent="0.25">
      <c r="A18" s="8" t="s">
        <v>155</v>
      </c>
      <c r="B18" s="6" t="s">
        <v>114</v>
      </c>
      <c r="C18" s="7">
        <v>45985</v>
      </c>
      <c r="D18" s="9" t="str">
        <f>HYPERLINK("https://www.epingalert.org/en/Search?viewData= G/TBT/N/CHN/2148"," G/TBT/N/CHN/2148")</f>
        <v xml:space="preserve"> G/TBT/N/CHN/2148</v>
      </c>
      <c r="E18" s="8" t="s">
        <v>153</v>
      </c>
      <c r="F18" s="8" t="s">
        <v>154</v>
      </c>
      <c r="H18" s="8" t="s">
        <v>156</v>
      </c>
      <c r="I18" s="8" t="s">
        <v>157</v>
      </c>
      <c r="J18" s="8" t="s">
        <v>50</v>
      </c>
      <c r="K18" s="8" t="s">
        <v>38</v>
      </c>
      <c r="L18" s="6"/>
      <c r="M18" s="7">
        <v>46045</v>
      </c>
      <c r="N18" s="6" t="s">
        <v>39</v>
      </c>
      <c r="O18" s="8" t="s">
        <v>158</v>
      </c>
      <c r="P18" s="6" t="str">
        <f>HYPERLINK("https://docs.wto.org/imrd/directdoc.asp?DDFDocuments/t/G/TBTN25/CHN2148.DOCX", "https://docs.wto.org/imrd/directdoc.asp?DDFDocuments/t/G/TBTN25/CHN2148.DOCX")</f>
        <v>https://docs.wto.org/imrd/directdoc.asp?DDFDocuments/t/G/TBTN25/CHN2148.DOCX</v>
      </c>
      <c r="Q18" s="6" t="str">
        <f>HYPERLINK("https://docs.wto.org/imrd/directdoc.asp?DDFDocuments/u/G/TBTN25/CHN2148.DOCX", "https://docs.wto.org/imrd/directdoc.asp?DDFDocuments/u/G/TBTN25/CHN2148.DOCX")</f>
        <v>https://docs.wto.org/imrd/directdoc.asp?DDFDocuments/u/G/TBTN25/CHN2148.DOCX</v>
      </c>
      <c r="R18" s="6" t="str">
        <f>HYPERLINK("https://docs.wto.org/imrd/directdoc.asp?DDFDocuments/v/G/TBTN25/CHN2148.DOCX", "https://docs.wto.org/imrd/directdoc.asp?DDFDocuments/v/G/TBTN25/CHN2148.DOCX")</f>
        <v>https://docs.wto.org/imrd/directdoc.asp?DDFDocuments/v/G/TBTN25/CHN2148.DOCX</v>
      </c>
      <c r="S18" t="s">
        <v>42</v>
      </c>
      <c r="T18" t="s">
        <v>42</v>
      </c>
      <c r="U18" t="s">
        <v>41</v>
      </c>
      <c r="V18" t="s">
        <v>42</v>
      </c>
      <c r="W18" t="s">
        <v>42</v>
      </c>
      <c r="X18" t="s">
        <v>42</v>
      </c>
      <c r="Y18" t="s">
        <v>42</v>
      </c>
      <c r="Z18" s="2" t="s">
        <v>38</v>
      </c>
      <c r="AA18" t="s">
        <v>38</v>
      </c>
      <c r="AB18" t="s">
        <v>38</v>
      </c>
      <c r="AC18" t="s">
        <v>38</v>
      </c>
      <c r="AD18" t="s">
        <v>38</v>
      </c>
      <c r="AE18" t="s">
        <v>38</v>
      </c>
      <c r="AF18" s="2" t="s">
        <v>38</v>
      </c>
    </row>
    <row r="19" spans="1:32" ht="90" x14ac:dyDescent="0.25">
      <c r="A19" s="8" t="s">
        <v>148</v>
      </c>
      <c r="B19" s="6" t="s">
        <v>130</v>
      </c>
      <c r="C19" s="7">
        <v>45985</v>
      </c>
      <c r="D19" s="9" t="str">
        <f>HYPERLINK("https://www.epingalert.org/en/Search?viewData= G/TBT/N/RWA/1304"," G/TBT/N/RWA/1304")</f>
        <v xml:space="preserve"> G/TBT/N/RWA/1304</v>
      </c>
      <c r="E19" s="8" t="s">
        <v>159</v>
      </c>
      <c r="F19" s="8" t="s">
        <v>160</v>
      </c>
      <c r="H19" s="8" t="s">
        <v>38</v>
      </c>
      <c r="I19" s="8" t="s">
        <v>149</v>
      </c>
      <c r="J19" s="8" t="s">
        <v>150</v>
      </c>
      <c r="K19" s="8" t="s">
        <v>38</v>
      </c>
      <c r="L19" s="6"/>
      <c r="M19" s="7">
        <v>46045</v>
      </c>
      <c r="N19" s="6" t="s">
        <v>39</v>
      </c>
      <c r="O19" s="8" t="s">
        <v>161</v>
      </c>
      <c r="P19" s="6" t="str">
        <f>HYPERLINK("https://docs.wto.org/imrd/directdoc.asp?DDFDocuments/t/G/TBTN25/RWA1304.DOCX", "https://docs.wto.org/imrd/directdoc.asp?DDFDocuments/t/G/TBTN25/RWA1304.DOCX")</f>
        <v>https://docs.wto.org/imrd/directdoc.asp?DDFDocuments/t/G/TBTN25/RWA1304.DOCX</v>
      </c>
      <c r="Q19" s="6" t="str">
        <f>HYPERLINK("https://docs.wto.org/imrd/directdoc.asp?DDFDocuments/u/G/TBTN25/RWA1304.DOCX", "https://docs.wto.org/imrd/directdoc.asp?DDFDocuments/u/G/TBTN25/RWA1304.DOCX")</f>
        <v>https://docs.wto.org/imrd/directdoc.asp?DDFDocuments/u/G/TBTN25/RWA1304.DOCX</v>
      </c>
      <c r="R19" s="6" t="str">
        <f>HYPERLINK("https://docs.wto.org/imrd/directdoc.asp?DDFDocuments/v/G/TBTN25/RWA1304.DOCX", "https://docs.wto.org/imrd/directdoc.asp?DDFDocuments/v/G/TBTN25/RWA1304.DOCX")</f>
        <v>https://docs.wto.org/imrd/directdoc.asp?DDFDocuments/v/G/TBTN25/RWA1304.DOCX</v>
      </c>
      <c r="S19" t="s">
        <v>41</v>
      </c>
      <c r="T19" t="s">
        <v>42</v>
      </c>
      <c r="U19" t="s">
        <v>42</v>
      </c>
      <c r="V19" t="s">
        <v>42</v>
      </c>
      <c r="W19" t="s">
        <v>42</v>
      </c>
      <c r="X19" t="s">
        <v>42</v>
      </c>
      <c r="Y19" t="s">
        <v>42</v>
      </c>
      <c r="Z19" s="2" t="s">
        <v>162</v>
      </c>
      <c r="AA19" t="s">
        <v>38</v>
      </c>
      <c r="AB19" t="s">
        <v>38</v>
      </c>
      <c r="AC19" t="s">
        <v>38</v>
      </c>
      <c r="AD19" t="s">
        <v>38</v>
      </c>
      <c r="AE19" t="s">
        <v>38</v>
      </c>
      <c r="AF19" s="2" t="s">
        <v>38</v>
      </c>
    </row>
    <row r="20" spans="1:32" ht="255" x14ac:dyDescent="0.25">
      <c r="A20" s="8" t="s">
        <v>166</v>
      </c>
      <c r="B20" s="6" t="s">
        <v>163</v>
      </c>
      <c r="C20" s="7">
        <v>45985</v>
      </c>
      <c r="D20" s="9" t="str">
        <f>HYPERLINK("https://www.epingalert.org/en/Search?viewData= G/TBT/N/SLV/236"," G/TBT/N/SLV/236")</f>
        <v xml:space="preserve"> G/TBT/N/SLV/236</v>
      </c>
      <c r="E20" s="8" t="s">
        <v>164</v>
      </c>
      <c r="F20" s="8" t="s">
        <v>165</v>
      </c>
      <c r="H20" s="8" t="s">
        <v>38</v>
      </c>
      <c r="I20" s="8" t="s">
        <v>167</v>
      </c>
      <c r="J20" s="8" t="s">
        <v>97</v>
      </c>
      <c r="K20" s="8" t="s">
        <v>38</v>
      </c>
      <c r="L20" s="6"/>
      <c r="M20" s="7">
        <v>46045</v>
      </c>
      <c r="N20" s="6" t="s">
        <v>39</v>
      </c>
      <c r="O20" s="8" t="s">
        <v>168</v>
      </c>
      <c r="P20" s="6" t="str">
        <f>HYPERLINK("https://docs.wto.org/imrd/directdoc.asp?DDFDocuments/t/G/TBTN25/SLV236.DOCX", "https://docs.wto.org/imrd/directdoc.asp?DDFDocuments/t/G/TBTN25/SLV236.DOCX")</f>
        <v>https://docs.wto.org/imrd/directdoc.asp?DDFDocuments/t/G/TBTN25/SLV236.DOCX</v>
      </c>
      <c r="Q20" s="6" t="str">
        <f>HYPERLINK("https://docs.wto.org/imrd/directdoc.asp?DDFDocuments/u/G/TBTN25/SLV236.DOCX", "https://docs.wto.org/imrd/directdoc.asp?DDFDocuments/u/G/TBTN25/SLV236.DOCX")</f>
        <v>https://docs.wto.org/imrd/directdoc.asp?DDFDocuments/u/G/TBTN25/SLV236.DOCX</v>
      </c>
      <c r="R20" s="6" t="str">
        <f>HYPERLINK("https://docs.wto.org/imrd/directdoc.asp?DDFDocuments/v/G/TBTN25/SLV236.DOCX", "https://docs.wto.org/imrd/directdoc.asp?DDFDocuments/v/G/TBTN25/SLV236.DOCX")</f>
        <v>https://docs.wto.org/imrd/directdoc.asp?DDFDocuments/v/G/TBTN25/SLV236.DOCX</v>
      </c>
      <c r="S20" t="s">
        <v>41</v>
      </c>
      <c r="T20" t="s">
        <v>42</v>
      </c>
      <c r="U20" t="s">
        <v>42</v>
      </c>
      <c r="V20" t="s">
        <v>42</v>
      </c>
      <c r="W20" t="s">
        <v>42</v>
      </c>
      <c r="X20" t="s">
        <v>42</v>
      </c>
      <c r="Y20" t="s">
        <v>42</v>
      </c>
      <c r="Z20" s="2" t="s">
        <v>169</v>
      </c>
      <c r="AA20" t="s">
        <v>38</v>
      </c>
      <c r="AB20" t="s">
        <v>38</v>
      </c>
      <c r="AC20" t="s">
        <v>38</v>
      </c>
      <c r="AD20" t="s">
        <v>38</v>
      </c>
      <c r="AE20" t="s">
        <v>38</v>
      </c>
      <c r="AF20" s="2" t="s">
        <v>38</v>
      </c>
    </row>
    <row r="21" spans="1:32" ht="105" x14ac:dyDescent="0.25">
      <c r="A21" s="8" t="s">
        <v>148</v>
      </c>
      <c r="B21" s="6" t="s">
        <v>130</v>
      </c>
      <c r="C21" s="7">
        <v>45985</v>
      </c>
      <c r="D21" s="9" t="str">
        <f>HYPERLINK("https://www.epingalert.org/en/Search?viewData= G/TBT/N/RWA/1303"," G/TBT/N/RWA/1303")</f>
        <v xml:space="preserve"> G/TBT/N/RWA/1303</v>
      </c>
      <c r="E21" s="8" t="s">
        <v>170</v>
      </c>
      <c r="F21" s="8" t="s">
        <v>171</v>
      </c>
      <c r="H21" s="8" t="s">
        <v>38</v>
      </c>
      <c r="I21" s="8" t="s">
        <v>149</v>
      </c>
      <c r="J21" s="8" t="s">
        <v>150</v>
      </c>
      <c r="K21" s="8" t="s">
        <v>38</v>
      </c>
      <c r="L21" s="6"/>
      <c r="M21" s="7">
        <v>46045</v>
      </c>
      <c r="N21" s="6" t="s">
        <v>39</v>
      </c>
      <c r="O21" s="8" t="s">
        <v>172</v>
      </c>
      <c r="P21" s="6" t="str">
        <f>HYPERLINK("https://docs.wto.org/imrd/directdoc.asp?DDFDocuments/t/G/TBTN25/RWA1303.DOCX", "https://docs.wto.org/imrd/directdoc.asp?DDFDocuments/t/G/TBTN25/RWA1303.DOCX")</f>
        <v>https://docs.wto.org/imrd/directdoc.asp?DDFDocuments/t/G/TBTN25/RWA1303.DOCX</v>
      </c>
      <c r="Q21" s="6" t="str">
        <f>HYPERLINK("https://docs.wto.org/imrd/directdoc.asp?DDFDocuments/u/G/TBTN25/RWA1303.DOCX", "https://docs.wto.org/imrd/directdoc.asp?DDFDocuments/u/G/TBTN25/RWA1303.DOCX")</f>
        <v>https://docs.wto.org/imrd/directdoc.asp?DDFDocuments/u/G/TBTN25/RWA1303.DOCX</v>
      </c>
      <c r="R21" s="6" t="str">
        <f>HYPERLINK("https://docs.wto.org/imrd/directdoc.asp?DDFDocuments/v/G/TBTN25/RWA1303.DOCX", "https://docs.wto.org/imrd/directdoc.asp?DDFDocuments/v/G/TBTN25/RWA1303.DOCX")</f>
        <v>https://docs.wto.org/imrd/directdoc.asp?DDFDocuments/v/G/TBTN25/RWA1303.DOCX</v>
      </c>
      <c r="S21" t="s">
        <v>41</v>
      </c>
      <c r="T21" t="s">
        <v>42</v>
      </c>
      <c r="U21" t="s">
        <v>42</v>
      </c>
      <c r="V21" t="s">
        <v>42</v>
      </c>
      <c r="W21" t="s">
        <v>42</v>
      </c>
      <c r="X21" t="s">
        <v>42</v>
      </c>
      <c r="Y21" t="s">
        <v>42</v>
      </c>
      <c r="Z21" s="2" t="s">
        <v>173</v>
      </c>
      <c r="AA21" t="s">
        <v>38</v>
      </c>
      <c r="AB21" t="s">
        <v>38</v>
      </c>
      <c r="AC21" t="s">
        <v>38</v>
      </c>
      <c r="AD21" t="s">
        <v>38</v>
      </c>
      <c r="AE21" t="s">
        <v>38</v>
      </c>
      <c r="AF21" s="2" t="s">
        <v>38</v>
      </c>
    </row>
    <row r="22" spans="1:32" ht="409.5" x14ac:dyDescent="0.25">
      <c r="A22" s="8" t="s">
        <v>177</v>
      </c>
      <c r="B22" s="6" t="s">
        <v>174</v>
      </c>
      <c r="C22" s="7">
        <v>45982</v>
      </c>
      <c r="D22" s="9" t="str">
        <f>HYPERLINK("https://www.epingalert.org/en/Search?viewData= G/TBT/N/BDI/682, G/TBT/N/KEN/1930, G/TBT/N/RWA/1301, G/TBT/N/TZA/1449, G/TBT/N/UGA/2272"," G/TBT/N/BDI/682, G/TBT/N/KEN/1930, G/TBT/N/RWA/1301, G/TBT/N/TZA/1449, G/TBT/N/UGA/2272")</f>
        <v xml:space="preserve"> G/TBT/N/BDI/682, G/TBT/N/KEN/1930, G/TBT/N/RWA/1301, G/TBT/N/TZA/1449, G/TBT/N/UGA/2272</v>
      </c>
      <c r="E22" s="8" t="s">
        <v>175</v>
      </c>
      <c r="F22" s="8" t="s">
        <v>176</v>
      </c>
      <c r="H22" s="8" t="s">
        <v>178</v>
      </c>
      <c r="I22" s="8" t="s">
        <v>179</v>
      </c>
      <c r="J22" s="8" t="s">
        <v>180</v>
      </c>
      <c r="K22" s="8" t="s">
        <v>38</v>
      </c>
      <c r="L22" s="6"/>
      <c r="M22" s="7">
        <v>46042</v>
      </c>
      <c r="N22" s="6" t="s">
        <v>39</v>
      </c>
      <c r="O22" s="8" t="s">
        <v>181</v>
      </c>
      <c r="P22" s="6" t="str">
        <f>HYPERLINK("https://docs.wto.org/imrd/directdoc.asp?DDFDocuments/t/G/TBTN25/BDI682.DOCX", "https://docs.wto.org/imrd/directdoc.asp?DDFDocuments/t/G/TBTN25/BDI682.DOCX")</f>
        <v>https://docs.wto.org/imrd/directdoc.asp?DDFDocuments/t/G/TBTN25/BDI682.DOCX</v>
      </c>
      <c r="Q22" s="6" t="str">
        <f>HYPERLINK("https://docs.wto.org/imrd/directdoc.asp?DDFDocuments/u/G/TBTN25/BDI682.DOCX", "https://docs.wto.org/imrd/directdoc.asp?DDFDocuments/u/G/TBTN25/BDI682.DOCX")</f>
        <v>https://docs.wto.org/imrd/directdoc.asp?DDFDocuments/u/G/TBTN25/BDI682.DOCX</v>
      </c>
      <c r="R22" s="6" t="str">
        <f>HYPERLINK("https://docs.wto.org/imrd/directdoc.asp?DDFDocuments/v/G/TBTN25/BDI682.DOCX", "https://docs.wto.org/imrd/directdoc.asp?DDFDocuments/v/G/TBTN25/BDI682.DOCX")</f>
        <v>https://docs.wto.org/imrd/directdoc.asp?DDFDocuments/v/G/TBTN25/BDI682.DOCX</v>
      </c>
      <c r="S22" t="s">
        <v>41</v>
      </c>
      <c r="T22" t="s">
        <v>42</v>
      </c>
      <c r="U22" t="s">
        <v>42</v>
      </c>
      <c r="V22" t="s">
        <v>42</v>
      </c>
      <c r="W22" t="s">
        <v>42</v>
      </c>
      <c r="X22" t="s">
        <v>42</v>
      </c>
      <c r="Y22" t="s">
        <v>42</v>
      </c>
      <c r="Z22" s="2" t="s">
        <v>182</v>
      </c>
      <c r="AA22" t="s">
        <v>38</v>
      </c>
      <c r="AB22" t="s">
        <v>38</v>
      </c>
      <c r="AC22" t="s">
        <v>38</v>
      </c>
      <c r="AD22" t="s">
        <v>38</v>
      </c>
      <c r="AE22" t="s">
        <v>38</v>
      </c>
      <c r="AF22" s="2" t="s">
        <v>38</v>
      </c>
    </row>
    <row r="23" spans="1:32" ht="330" x14ac:dyDescent="0.25">
      <c r="A23" s="8" t="s">
        <v>185</v>
      </c>
      <c r="B23" s="6" t="s">
        <v>174</v>
      </c>
      <c r="C23" s="7">
        <v>45982</v>
      </c>
      <c r="D23" s="9" t="str">
        <f>HYPERLINK("https://www.epingalert.org/en/Search?viewData= G/TBT/N/BDI/681, G/TBT/N/KEN/1929, G/TBT/N/RWA/1295, G/TBT/N/TZA/1448, G/TBT/N/UGA/2271"," G/TBT/N/BDI/681, G/TBT/N/KEN/1929, G/TBT/N/RWA/1295, G/TBT/N/TZA/1448, G/TBT/N/UGA/2271")</f>
        <v xml:space="preserve"> G/TBT/N/BDI/681, G/TBT/N/KEN/1929, G/TBT/N/RWA/1295, G/TBT/N/TZA/1448, G/TBT/N/UGA/2271</v>
      </c>
      <c r="E23" s="8" t="s">
        <v>183</v>
      </c>
      <c r="F23" s="8" t="s">
        <v>184</v>
      </c>
      <c r="H23" s="8" t="s">
        <v>186</v>
      </c>
      <c r="I23" s="8" t="s">
        <v>187</v>
      </c>
      <c r="J23" s="8" t="s">
        <v>188</v>
      </c>
      <c r="K23" s="8" t="s">
        <v>38</v>
      </c>
      <c r="L23" s="6"/>
      <c r="M23" s="7">
        <v>46042</v>
      </c>
      <c r="N23" s="6" t="s">
        <v>39</v>
      </c>
      <c r="O23" s="8" t="s">
        <v>189</v>
      </c>
      <c r="P23" s="6" t="str">
        <f>HYPERLINK("https://docs.wto.org/imrd/directdoc.asp?DDFDocuments/t/G/TBTN25/BDI681.DOCX", "https://docs.wto.org/imrd/directdoc.asp?DDFDocuments/t/G/TBTN25/BDI681.DOCX")</f>
        <v>https://docs.wto.org/imrd/directdoc.asp?DDFDocuments/t/G/TBTN25/BDI681.DOCX</v>
      </c>
      <c r="Q23" s="6" t="str">
        <f>HYPERLINK("https://docs.wto.org/imrd/directdoc.asp?DDFDocuments/u/G/TBTN25/BDI681.DOCX", "https://docs.wto.org/imrd/directdoc.asp?DDFDocuments/u/G/TBTN25/BDI681.DOCX")</f>
        <v>https://docs.wto.org/imrd/directdoc.asp?DDFDocuments/u/G/TBTN25/BDI681.DOCX</v>
      </c>
      <c r="R23" s="6" t="str">
        <f>HYPERLINK("https://docs.wto.org/imrd/directdoc.asp?DDFDocuments/v/G/TBTN25/BDI681.DOCX", "https://docs.wto.org/imrd/directdoc.asp?DDFDocuments/v/G/TBTN25/BDI681.DOCX")</f>
        <v>https://docs.wto.org/imrd/directdoc.asp?DDFDocuments/v/G/TBTN25/BDI681.DOCX</v>
      </c>
      <c r="S23" t="s">
        <v>41</v>
      </c>
      <c r="T23" t="s">
        <v>42</v>
      </c>
      <c r="U23" t="s">
        <v>42</v>
      </c>
      <c r="V23" t="s">
        <v>42</v>
      </c>
      <c r="W23" t="s">
        <v>42</v>
      </c>
      <c r="X23" t="s">
        <v>42</v>
      </c>
      <c r="Y23" t="s">
        <v>42</v>
      </c>
      <c r="Z23" s="2" t="s">
        <v>190</v>
      </c>
      <c r="AA23" t="s">
        <v>38</v>
      </c>
      <c r="AB23" t="s">
        <v>38</v>
      </c>
      <c r="AC23" t="s">
        <v>38</v>
      </c>
      <c r="AD23" t="s">
        <v>38</v>
      </c>
      <c r="AE23" t="s">
        <v>38</v>
      </c>
      <c r="AF23" s="2" t="s">
        <v>38</v>
      </c>
    </row>
    <row r="24" spans="1:32" ht="120" x14ac:dyDescent="0.25">
      <c r="A24" s="8" t="s">
        <v>194</v>
      </c>
      <c r="B24" s="6" t="s">
        <v>191</v>
      </c>
      <c r="C24" s="7">
        <v>45982</v>
      </c>
      <c r="D24" s="9" t="str">
        <f>HYPERLINK("https://www.epingalert.org/en/Search?viewData= G/TBT/N/BDI/680, G/TBT/N/KEN/1928, G/TBT/N/RWA/1294, G/TBT/N/TZA/1447, G/TBT/N/UGA/2270"," G/TBT/N/BDI/680, G/TBT/N/KEN/1928, G/TBT/N/RWA/1294, G/TBT/N/TZA/1447, G/TBT/N/UGA/2270")</f>
        <v xml:space="preserve"> G/TBT/N/BDI/680, G/TBT/N/KEN/1928, G/TBT/N/RWA/1294, G/TBT/N/TZA/1447, G/TBT/N/UGA/2270</v>
      </c>
      <c r="E24" s="8" t="s">
        <v>192</v>
      </c>
      <c r="F24" s="8" t="s">
        <v>193</v>
      </c>
      <c r="H24" s="8" t="s">
        <v>195</v>
      </c>
      <c r="I24" s="8" t="s">
        <v>196</v>
      </c>
      <c r="J24" s="8" t="s">
        <v>188</v>
      </c>
      <c r="K24" s="8" t="s">
        <v>38</v>
      </c>
      <c r="L24" s="6"/>
      <c r="M24" s="7">
        <v>46042</v>
      </c>
      <c r="N24" s="6" t="s">
        <v>39</v>
      </c>
      <c r="O24" s="8" t="s">
        <v>197</v>
      </c>
      <c r="P24" s="6" t="str">
        <f>HYPERLINK("https://docs.wto.org/imrd/directdoc.asp?DDFDocuments/t/G/TBTN25/BDI680.DOCX", "https://docs.wto.org/imrd/directdoc.asp?DDFDocuments/t/G/TBTN25/BDI680.DOCX")</f>
        <v>https://docs.wto.org/imrd/directdoc.asp?DDFDocuments/t/G/TBTN25/BDI680.DOCX</v>
      </c>
      <c r="Q24" s="6" t="str">
        <f>HYPERLINK("https://docs.wto.org/imrd/directdoc.asp?DDFDocuments/u/G/TBTN25/BDI680.DOCX", "https://docs.wto.org/imrd/directdoc.asp?DDFDocuments/u/G/TBTN25/BDI680.DOCX")</f>
        <v>https://docs.wto.org/imrd/directdoc.asp?DDFDocuments/u/G/TBTN25/BDI680.DOCX</v>
      </c>
      <c r="R24" s="6" t="str">
        <f>HYPERLINK("https://docs.wto.org/imrd/directdoc.asp?DDFDocuments/v/G/TBTN25/BDI680.DOCX", "https://docs.wto.org/imrd/directdoc.asp?DDFDocuments/v/G/TBTN25/BDI680.DOCX")</f>
        <v>https://docs.wto.org/imrd/directdoc.asp?DDFDocuments/v/G/TBTN25/BDI680.DOCX</v>
      </c>
      <c r="S24" t="s">
        <v>41</v>
      </c>
      <c r="T24" t="s">
        <v>42</v>
      </c>
      <c r="U24" t="s">
        <v>42</v>
      </c>
      <c r="V24" t="s">
        <v>42</v>
      </c>
      <c r="W24" t="s">
        <v>42</v>
      </c>
      <c r="X24" t="s">
        <v>42</v>
      </c>
      <c r="Y24" t="s">
        <v>42</v>
      </c>
      <c r="Z24" s="2" t="s">
        <v>198</v>
      </c>
      <c r="AA24" t="s">
        <v>38</v>
      </c>
      <c r="AB24" t="s">
        <v>38</v>
      </c>
      <c r="AC24" t="s">
        <v>38</v>
      </c>
      <c r="AD24" t="s">
        <v>38</v>
      </c>
      <c r="AE24" t="s">
        <v>38</v>
      </c>
      <c r="AF24" s="2" t="s">
        <v>38</v>
      </c>
    </row>
    <row r="25" spans="1:32" ht="120" x14ac:dyDescent="0.25">
      <c r="A25" s="8" t="s">
        <v>194</v>
      </c>
      <c r="B25" s="6" t="s">
        <v>174</v>
      </c>
      <c r="C25" s="7">
        <v>45982</v>
      </c>
      <c r="D25" s="9" t="str">
        <f>HYPERLINK("https://www.epingalert.org/en/Search?viewData= G/TBT/N/BDI/680, G/TBT/N/KEN/1928, G/TBT/N/RWA/1294, G/TBT/N/TZA/1447, G/TBT/N/UGA/2270"," G/TBT/N/BDI/680, G/TBT/N/KEN/1928, G/TBT/N/RWA/1294, G/TBT/N/TZA/1447, G/TBT/N/UGA/2270")</f>
        <v xml:space="preserve"> G/TBT/N/BDI/680, G/TBT/N/KEN/1928, G/TBT/N/RWA/1294, G/TBT/N/TZA/1447, G/TBT/N/UGA/2270</v>
      </c>
      <c r="E25" s="8" t="s">
        <v>192</v>
      </c>
      <c r="F25" s="8" t="s">
        <v>193</v>
      </c>
      <c r="H25" s="8" t="s">
        <v>195</v>
      </c>
      <c r="I25" s="8" t="s">
        <v>196</v>
      </c>
      <c r="J25" s="8" t="s">
        <v>188</v>
      </c>
      <c r="K25" s="8" t="s">
        <v>38</v>
      </c>
      <c r="L25" s="6"/>
      <c r="M25" s="7">
        <v>46042</v>
      </c>
      <c r="N25" s="6" t="s">
        <v>39</v>
      </c>
      <c r="O25" s="8" t="s">
        <v>197</v>
      </c>
      <c r="P25" s="6" t="str">
        <f>HYPERLINK("https://docs.wto.org/imrd/directdoc.asp?DDFDocuments/t/G/TBTN25/BDI680.DOCX", "https://docs.wto.org/imrd/directdoc.asp?DDFDocuments/t/G/TBTN25/BDI680.DOCX")</f>
        <v>https://docs.wto.org/imrd/directdoc.asp?DDFDocuments/t/G/TBTN25/BDI680.DOCX</v>
      </c>
      <c r="Q25" s="6" t="str">
        <f>HYPERLINK("https://docs.wto.org/imrd/directdoc.asp?DDFDocuments/u/G/TBTN25/BDI680.DOCX", "https://docs.wto.org/imrd/directdoc.asp?DDFDocuments/u/G/TBTN25/BDI680.DOCX")</f>
        <v>https://docs.wto.org/imrd/directdoc.asp?DDFDocuments/u/G/TBTN25/BDI680.DOCX</v>
      </c>
      <c r="R25" s="6" t="str">
        <f>HYPERLINK("https://docs.wto.org/imrd/directdoc.asp?DDFDocuments/v/G/TBTN25/BDI680.DOCX", "https://docs.wto.org/imrd/directdoc.asp?DDFDocuments/v/G/TBTN25/BDI680.DOCX")</f>
        <v>https://docs.wto.org/imrd/directdoc.asp?DDFDocuments/v/G/TBTN25/BDI680.DOCX</v>
      </c>
      <c r="S25" t="s">
        <v>41</v>
      </c>
      <c r="T25" t="s">
        <v>42</v>
      </c>
      <c r="U25" t="s">
        <v>42</v>
      </c>
      <c r="V25" t="s">
        <v>42</v>
      </c>
      <c r="W25" t="s">
        <v>42</v>
      </c>
      <c r="X25" t="s">
        <v>42</v>
      </c>
      <c r="Y25" t="s">
        <v>42</v>
      </c>
      <c r="Z25" s="2" t="s">
        <v>198</v>
      </c>
      <c r="AA25" t="s">
        <v>38</v>
      </c>
      <c r="AB25" t="s">
        <v>38</v>
      </c>
      <c r="AC25" t="s">
        <v>38</v>
      </c>
      <c r="AD25" t="s">
        <v>38</v>
      </c>
      <c r="AE25" t="s">
        <v>38</v>
      </c>
      <c r="AF25" s="2" t="s">
        <v>38</v>
      </c>
    </row>
    <row r="26" spans="1:32" ht="225" x14ac:dyDescent="0.25">
      <c r="A26" s="8" t="s">
        <v>202</v>
      </c>
      <c r="B26" s="6" t="s">
        <v>199</v>
      </c>
      <c r="C26" s="7">
        <v>45982</v>
      </c>
      <c r="D26" s="9" t="str">
        <f>HYPERLINK("https://www.epingalert.org/en/Search?viewData= G/TBT/N/USA/2247"," G/TBT/N/USA/2247")</f>
        <v xml:space="preserve"> G/TBT/N/USA/2247</v>
      </c>
      <c r="E26" s="8" t="s">
        <v>200</v>
      </c>
      <c r="F26" s="8" t="s">
        <v>201</v>
      </c>
      <c r="H26" s="8" t="s">
        <v>38</v>
      </c>
      <c r="I26" s="8" t="s">
        <v>203</v>
      </c>
      <c r="J26" s="8" t="s">
        <v>75</v>
      </c>
      <c r="K26" s="8" t="s">
        <v>38</v>
      </c>
      <c r="L26" s="6"/>
      <c r="M26" s="7">
        <v>45994</v>
      </c>
      <c r="N26" s="6" t="s">
        <v>39</v>
      </c>
      <c r="O26" s="8" t="s">
        <v>204</v>
      </c>
      <c r="P26" s="6" t="str">
        <f>HYPERLINK("https://docs.wto.org/imrd/directdoc.asp?DDFDocuments/t/G/TBTN25/USA2247.DOCX", "https://docs.wto.org/imrd/directdoc.asp?DDFDocuments/t/G/TBTN25/USA2247.DOCX")</f>
        <v>https://docs.wto.org/imrd/directdoc.asp?DDFDocuments/t/G/TBTN25/USA2247.DOCX</v>
      </c>
      <c r="Q26" s="6" t="str">
        <f>HYPERLINK("https://docs.wto.org/imrd/directdoc.asp?DDFDocuments/u/G/TBTN25/USA2247.DOCX", "https://docs.wto.org/imrd/directdoc.asp?DDFDocuments/u/G/TBTN25/USA2247.DOCX")</f>
        <v>https://docs.wto.org/imrd/directdoc.asp?DDFDocuments/u/G/TBTN25/USA2247.DOCX</v>
      </c>
      <c r="R26" s="6" t="str">
        <f>HYPERLINK("https://docs.wto.org/imrd/directdoc.asp?DDFDocuments/v/G/TBTN25/USA2247.DOCX", "https://docs.wto.org/imrd/directdoc.asp?DDFDocuments/v/G/TBTN25/USA2247.DOCX")</f>
        <v>https://docs.wto.org/imrd/directdoc.asp?DDFDocuments/v/G/TBTN25/USA2247.DOCX</v>
      </c>
      <c r="S26" t="s">
        <v>41</v>
      </c>
      <c r="T26" t="s">
        <v>42</v>
      </c>
      <c r="U26" t="s">
        <v>42</v>
      </c>
      <c r="V26" t="s">
        <v>42</v>
      </c>
      <c r="W26" t="s">
        <v>42</v>
      </c>
      <c r="X26" t="s">
        <v>42</v>
      </c>
      <c r="Y26" t="s">
        <v>42</v>
      </c>
      <c r="Z26" s="2" t="s">
        <v>205</v>
      </c>
      <c r="AA26" t="s">
        <v>38</v>
      </c>
      <c r="AB26" t="s">
        <v>38</v>
      </c>
      <c r="AC26" t="s">
        <v>38</v>
      </c>
      <c r="AD26" t="s">
        <v>38</v>
      </c>
      <c r="AE26" t="s">
        <v>38</v>
      </c>
      <c r="AF26" s="2" t="s">
        <v>38</v>
      </c>
    </row>
    <row r="27" spans="1:32" ht="135" x14ac:dyDescent="0.25">
      <c r="A27" s="8" t="s">
        <v>208</v>
      </c>
      <c r="B27" s="6" t="s">
        <v>174</v>
      </c>
      <c r="C27" s="7">
        <v>45982</v>
      </c>
      <c r="D27" s="9" t="str">
        <f>HYPERLINK("https://www.epingalert.org/en/Search?viewData= G/TBT/N/TZA/1444"," G/TBT/N/TZA/1444")</f>
        <v xml:space="preserve"> G/TBT/N/TZA/1444</v>
      </c>
      <c r="E27" s="8" t="s">
        <v>206</v>
      </c>
      <c r="F27" s="8" t="s">
        <v>207</v>
      </c>
      <c r="H27" s="8" t="s">
        <v>209</v>
      </c>
      <c r="I27" s="8" t="s">
        <v>210</v>
      </c>
      <c r="J27" s="8" t="s">
        <v>211</v>
      </c>
      <c r="K27" s="8" t="s">
        <v>38</v>
      </c>
      <c r="L27" s="6"/>
      <c r="M27" s="7">
        <v>46042</v>
      </c>
      <c r="N27" s="6" t="s">
        <v>39</v>
      </c>
      <c r="O27" s="8" t="s">
        <v>212</v>
      </c>
      <c r="P27" s="6" t="str">
        <f>HYPERLINK("https://docs.wto.org/imrd/directdoc.asp?DDFDocuments/t/G/TBTN25/TZA1444.DOCX", "https://docs.wto.org/imrd/directdoc.asp?DDFDocuments/t/G/TBTN25/TZA1444.DOCX")</f>
        <v>https://docs.wto.org/imrd/directdoc.asp?DDFDocuments/t/G/TBTN25/TZA1444.DOCX</v>
      </c>
      <c r="Q27" s="6" t="str">
        <f>HYPERLINK("https://docs.wto.org/imrd/directdoc.asp?DDFDocuments/u/G/TBTN25/TZA1444.DOCX", "https://docs.wto.org/imrd/directdoc.asp?DDFDocuments/u/G/TBTN25/TZA1444.DOCX")</f>
        <v>https://docs.wto.org/imrd/directdoc.asp?DDFDocuments/u/G/TBTN25/TZA1444.DOCX</v>
      </c>
      <c r="R27" s="6" t="str">
        <f>HYPERLINK("https://docs.wto.org/imrd/directdoc.asp?DDFDocuments/v/G/TBTN25/TZA1444.DOCX", "https://docs.wto.org/imrd/directdoc.asp?DDFDocuments/v/G/TBTN25/TZA1444.DOCX")</f>
        <v>https://docs.wto.org/imrd/directdoc.asp?DDFDocuments/v/G/TBTN25/TZA1444.DOCX</v>
      </c>
      <c r="S27" t="s">
        <v>41</v>
      </c>
      <c r="T27" t="s">
        <v>42</v>
      </c>
      <c r="U27" t="s">
        <v>42</v>
      </c>
      <c r="V27" t="s">
        <v>42</v>
      </c>
      <c r="W27" t="s">
        <v>42</v>
      </c>
      <c r="X27" t="s">
        <v>42</v>
      </c>
      <c r="Y27" t="s">
        <v>42</v>
      </c>
      <c r="Z27" s="2" t="s">
        <v>213</v>
      </c>
      <c r="AA27" t="s">
        <v>38</v>
      </c>
      <c r="AB27" t="s">
        <v>38</v>
      </c>
      <c r="AC27" t="s">
        <v>38</v>
      </c>
      <c r="AD27" t="s">
        <v>38</v>
      </c>
      <c r="AE27" t="s">
        <v>38</v>
      </c>
      <c r="AF27" s="2" t="s">
        <v>38</v>
      </c>
    </row>
    <row r="28" spans="1:32" ht="330" x14ac:dyDescent="0.25">
      <c r="A28" s="8" t="s">
        <v>185</v>
      </c>
      <c r="B28" s="6" t="s">
        <v>130</v>
      </c>
      <c r="C28" s="7">
        <v>45982</v>
      </c>
      <c r="D28" s="9" t="str">
        <f>HYPERLINK("https://www.epingalert.org/en/Search?viewData= G/TBT/N/BDI/681, G/TBT/N/KEN/1929, G/TBT/N/RWA/1295, G/TBT/N/TZA/1448, G/TBT/N/UGA/2271"," G/TBT/N/BDI/681, G/TBT/N/KEN/1929, G/TBT/N/RWA/1295, G/TBT/N/TZA/1448, G/TBT/N/UGA/2271")</f>
        <v xml:space="preserve"> G/TBT/N/BDI/681, G/TBT/N/KEN/1929, G/TBT/N/RWA/1295, G/TBT/N/TZA/1448, G/TBT/N/UGA/2271</v>
      </c>
      <c r="E28" s="8" t="s">
        <v>183</v>
      </c>
      <c r="F28" s="8" t="s">
        <v>184</v>
      </c>
      <c r="H28" s="8" t="s">
        <v>186</v>
      </c>
      <c r="I28" s="8" t="s">
        <v>187</v>
      </c>
      <c r="J28" s="8" t="s">
        <v>188</v>
      </c>
      <c r="K28" s="8" t="s">
        <v>38</v>
      </c>
      <c r="L28" s="6"/>
      <c r="M28" s="7">
        <v>46042</v>
      </c>
      <c r="N28" s="6" t="s">
        <v>39</v>
      </c>
      <c r="O28" s="8" t="s">
        <v>189</v>
      </c>
      <c r="P28" s="6" t="str">
        <f>HYPERLINK("https://docs.wto.org/imrd/directdoc.asp?DDFDocuments/t/G/TBTN25/BDI681.DOCX", "https://docs.wto.org/imrd/directdoc.asp?DDFDocuments/t/G/TBTN25/BDI681.DOCX")</f>
        <v>https://docs.wto.org/imrd/directdoc.asp?DDFDocuments/t/G/TBTN25/BDI681.DOCX</v>
      </c>
      <c r="Q28" s="6" t="str">
        <f>HYPERLINK("https://docs.wto.org/imrd/directdoc.asp?DDFDocuments/u/G/TBTN25/BDI681.DOCX", "https://docs.wto.org/imrd/directdoc.asp?DDFDocuments/u/G/TBTN25/BDI681.DOCX")</f>
        <v>https://docs.wto.org/imrd/directdoc.asp?DDFDocuments/u/G/TBTN25/BDI681.DOCX</v>
      </c>
      <c r="R28" s="6" t="str">
        <f>HYPERLINK("https://docs.wto.org/imrd/directdoc.asp?DDFDocuments/v/G/TBTN25/BDI681.DOCX", "https://docs.wto.org/imrd/directdoc.asp?DDFDocuments/v/G/TBTN25/BDI681.DOCX")</f>
        <v>https://docs.wto.org/imrd/directdoc.asp?DDFDocuments/v/G/TBTN25/BDI681.DOCX</v>
      </c>
      <c r="S28" t="s">
        <v>41</v>
      </c>
      <c r="T28" t="s">
        <v>42</v>
      </c>
      <c r="U28" t="s">
        <v>42</v>
      </c>
      <c r="V28" t="s">
        <v>42</v>
      </c>
      <c r="W28" t="s">
        <v>42</v>
      </c>
      <c r="X28" t="s">
        <v>42</v>
      </c>
      <c r="Y28" t="s">
        <v>42</v>
      </c>
      <c r="Z28" s="2" t="s">
        <v>190</v>
      </c>
      <c r="AA28" t="s">
        <v>38</v>
      </c>
      <c r="AB28" t="s">
        <v>38</v>
      </c>
      <c r="AC28" t="s">
        <v>38</v>
      </c>
      <c r="AD28" t="s">
        <v>38</v>
      </c>
      <c r="AE28" t="s">
        <v>38</v>
      </c>
      <c r="AF28" s="2" t="s">
        <v>38</v>
      </c>
    </row>
    <row r="29" spans="1:32" ht="225" x14ac:dyDescent="0.25">
      <c r="A29" s="8" t="s">
        <v>202</v>
      </c>
      <c r="B29" s="6" t="s">
        <v>199</v>
      </c>
      <c r="C29" s="7">
        <v>45982</v>
      </c>
      <c r="D29" s="9" t="str">
        <f>HYPERLINK("https://www.epingalert.org/en/Search?viewData= G/TBT/N/USA/2248"," G/TBT/N/USA/2248")</f>
        <v xml:space="preserve"> G/TBT/N/USA/2248</v>
      </c>
      <c r="E29" s="8" t="s">
        <v>214</v>
      </c>
      <c r="F29" s="8" t="s">
        <v>201</v>
      </c>
      <c r="H29" s="8" t="s">
        <v>38</v>
      </c>
      <c r="I29" s="8" t="s">
        <v>203</v>
      </c>
      <c r="J29" s="8" t="s">
        <v>75</v>
      </c>
      <c r="K29" s="8" t="s">
        <v>38</v>
      </c>
      <c r="L29" s="6"/>
      <c r="M29" s="7">
        <v>45994</v>
      </c>
      <c r="N29" s="6" t="s">
        <v>39</v>
      </c>
      <c r="O29" s="8" t="s">
        <v>215</v>
      </c>
      <c r="P29" s="6" t="str">
        <f>HYPERLINK("https://docs.wto.org/imrd/directdoc.asp?DDFDocuments/t/G/TBTN25/USA2248.DOCX", "https://docs.wto.org/imrd/directdoc.asp?DDFDocuments/t/G/TBTN25/USA2248.DOCX")</f>
        <v>https://docs.wto.org/imrd/directdoc.asp?DDFDocuments/t/G/TBTN25/USA2248.DOCX</v>
      </c>
      <c r="Q29" s="6" t="str">
        <f>HYPERLINK("https://docs.wto.org/imrd/directdoc.asp?DDFDocuments/u/G/TBTN25/USA2248.DOCX", "https://docs.wto.org/imrd/directdoc.asp?DDFDocuments/u/G/TBTN25/USA2248.DOCX")</f>
        <v>https://docs.wto.org/imrd/directdoc.asp?DDFDocuments/u/G/TBTN25/USA2248.DOCX</v>
      </c>
      <c r="R29" s="6" t="str">
        <f>HYPERLINK("https://docs.wto.org/imrd/directdoc.asp?DDFDocuments/v/G/TBTN25/USA2248.DOCX", "https://docs.wto.org/imrd/directdoc.asp?DDFDocuments/v/G/TBTN25/USA2248.DOCX")</f>
        <v>https://docs.wto.org/imrd/directdoc.asp?DDFDocuments/v/G/TBTN25/USA2248.DOCX</v>
      </c>
      <c r="S29" t="s">
        <v>41</v>
      </c>
      <c r="T29" t="s">
        <v>42</v>
      </c>
      <c r="U29" t="s">
        <v>42</v>
      </c>
      <c r="V29" t="s">
        <v>42</v>
      </c>
      <c r="W29" t="s">
        <v>42</v>
      </c>
      <c r="X29" t="s">
        <v>42</v>
      </c>
      <c r="Y29" t="s">
        <v>42</v>
      </c>
      <c r="Z29" s="2" t="s">
        <v>216</v>
      </c>
      <c r="AA29" t="s">
        <v>38</v>
      </c>
      <c r="AB29" t="s">
        <v>38</v>
      </c>
      <c r="AC29" t="s">
        <v>38</v>
      </c>
      <c r="AD29" t="s">
        <v>38</v>
      </c>
      <c r="AE29" t="s">
        <v>38</v>
      </c>
      <c r="AF29" s="2" t="s">
        <v>38</v>
      </c>
    </row>
    <row r="30" spans="1:32" ht="300" x14ac:dyDescent="0.25">
      <c r="A30" s="8" t="s">
        <v>220</v>
      </c>
      <c r="B30" s="6" t="s">
        <v>217</v>
      </c>
      <c r="C30" s="7">
        <v>45982</v>
      </c>
      <c r="D30" s="9" t="str">
        <f>HYPERLINK("https://www.epingalert.org/en/Search?viewData= G/TBT/N/NGA/25"," G/TBT/N/NGA/25")</f>
        <v xml:space="preserve"> G/TBT/N/NGA/25</v>
      </c>
      <c r="E30" s="8" t="s">
        <v>218</v>
      </c>
      <c r="F30" s="8" t="s">
        <v>219</v>
      </c>
      <c r="H30" s="8" t="s">
        <v>221</v>
      </c>
      <c r="I30" s="8" t="s">
        <v>222</v>
      </c>
      <c r="J30" s="8" t="s">
        <v>223</v>
      </c>
      <c r="K30" s="8" t="s">
        <v>224</v>
      </c>
      <c r="L30" s="6"/>
      <c r="M30" s="7">
        <v>46042</v>
      </c>
      <c r="N30" s="6" t="s">
        <v>39</v>
      </c>
      <c r="O30" s="8" t="s">
        <v>225</v>
      </c>
      <c r="P30" s="6" t="str">
        <f>HYPERLINK("https://docs.wto.org/imrd/directdoc.asp?DDFDocuments/t/G/TBTN25/NGA25.DOCX", "https://docs.wto.org/imrd/directdoc.asp?DDFDocuments/t/G/TBTN25/NGA25.DOCX")</f>
        <v>https://docs.wto.org/imrd/directdoc.asp?DDFDocuments/t/G/TBTN25/NGA25.DOCX</v>
      </c>
      <c r="Q30" s="6" t="str">
        <f>HYPERLINK("https://docs.wto.org/imrd/directdoc.asp?DDFDocuments/u/G/TBTN25/NGA25.DOCX", "https://docs.wto.org/imrd/directdoc.asp?DDFDocuments/u/G/TBTN25/NGA25.DOCX")</f>
        <v>https://docs.wto.org/imrd/directdoc.asp?DDFDocuments/u/G/TBTN25/NGA25.DOCX</v>
      </c>
      <c r="R30" s="6" t="str">
        <f>HYPERLINK("https://docs.wto.org/imrd/directdoc.asp?DDFDocuments/v/G/TBTN25/NGA25.DOCX", "https://docs.wto.org/imrd/directdoc.asp?DDFDocuments/v/G/TBTN25/NGA25.DOCX")</f>
        <v>https://docs.wto.org/imrd/directdoc.asp?DDFDocuments/v/G/TBTN25/NGA25.DOCX</v>
      </c>
      <c r="S30" t="s">
        <v>41</v>
      </c>
      <c r="T30" t="s">
        <v>42</v>
      </c>
      <c r="U30" t="s">
        <v>41</v>
      </c>
      <c r="V30" t="s">
        <v>42</v>
      </c>
      <c r="W30" t="s">
        <v>42</v>
      </c>
      <c r="X30" t="s">
        <v>42</v>
      </c>
      <c r="Y30" t="s">
        <v>42</v>
      </c>
      <c r="Z30" s="2" t="s">
        <v>226</v>
      </c>
      <c r="AA30" t="s">
        <v>38</v>
      </c>
      <c r="AB30" t="s">
        <v>38</v>
      </c>
      <c r="AC30" t="s">
        <v>38</v>
      </c>
      <c r="AD30" t="s">
        <v>38</v>
      </c>
      <c r="AE30" t="s">
        <v>38</v>
      </c>
      <c r="AF30" s="2" t="s">
        <v>38</v>
      </c>
    </row>
    <row r="31" spans="1:32" ht="255" x14ac:dyDescent="0.25">
      <c r="A31" s="8" t="s">
        <v>229</v>
      </c>
      <c r="B31" s="6" t="s">
        <v>78</v>
      </c>
      <c r="C31" s="7">
        <v>45982</v>
      </c>
      <c r="D31" s="9" t="str">
        <f>HYPERLINK("https://www.epingalert.org/en/Search?viewData= G/TBT/N/AUS/192"," G/TBT/N/AUS/192")</f>
        <v xml:space="preserve"> G/TBT/N/AUS/192</v>
      </c>
      <c r="E31" s="8" t="s">
        <v>227</v>
      </c>
      <c r="F31" s="8" t="s">
        <v>228</v>
      </c>
      <c r="H31" s="8" t="s">
        <v>230</v>
      </c>
      <c r="I31" s="8" t="s">
        <v>231</v>
      </c>
      <c r="J31" s="8" t="s">
        <v>50</v>
      </c>
      <c r="K31" s="8" t="s">
        <v>38</v>
      </c>
      <c r="L31" s="6"/>
      <c r="M31" s="7">
        <v>46009</v>
      </c>
      <c r="N31" s="6" t="s">
        <v>39</v>
      </c>
      <c r="O31" s="8" t="s">
        <v>232</v>
      </c>
      <c r="P31" s="6" t="str">
        <f>HYPERLINK("https://docs.wto.org/imrd/directdoc.asp?DDFDocuments/t/G/TBTN25/AUS192.DOCX", "https://docs.wto.org/imrd/directdoc.asp?DDFDocuments/t/G/TBTN25/AUS192.DOCX")</f>
        <v>https://docs.wto.org/imrd/directdoc.asp?DDFDocuments/t/G/TBTN25/AUS192.DOCX</v>
      </c>
      <c r="Q31" s="6" t="str">
        <f>HYPERLINK("https://docs.wto.org/imrd/directdoc.asp?DDFDocuments/u/G/TBTN25/AUS192.DOCX", "https://docs.wto.org/imrd/directdoc.asp?DDFDocuments/u/G/TBTN25/AUS192.DOCX")</f>
        <v>https://docs.wto.org/imrd/directdoc.asp?DDFDocuments/u/G/TBTN25/AUS192.DOCX</v>
      </c>
      <c r="R31" s="6" t="str">
        <f>HYPERLINK("https://docs.wto.org/imrd/directdoc.asp?DDFDocuments/v/G/TBTN25/AUS192.DOCX", "https://docs.wto.org/imrd/directdoc.asp?DDFDocuments/v/G/TBTN25/AUS192.DOCX")</f>
        <v>https://docs.wto.org/imrd/directdoc.asp?DDFDocuments/v/G/TBTN25/AUS192.DOCX</v>
      </c>
      <c r="S31" t="s">
        <v>41</v>
      </c>
      <c r="T31" t="s">
        <v>42</v>
      </c>
      <c r="U31" t="s">
        <v>42</v>
      </c>
      <c r="V31" t="s">
        <v>42</v>
      </c>
      <c r="W31" t="s">
        <v>42</v>
      </c>
      <c r="X31" t="s">
        <v>42</v>
      </c>
      <c r="Y31" t="s">
        <v>42</v>
      </c>
      <c r="Z31" s="2" t="s">
        <v>85</v>
      </c>
      <c r="AA31" t="s">
        <v>38</v>
      </c>
      <c r="AB31" t="s">
        <v>38</v>
      </c>
      <c r="AC31" t="s">
        <v>38</v>
      </c>
      <c r="AD31" t="s">
        <v>38</v>
      </c>
      <c r="AE31" t="s">
        <v>38</v>
      </c>
      <c r="AF31" s="2" t="s">
        <v>38</v>
      </c>
    </row>
    <row r="32" spans="1:32" ht="45" x14ac:dyDescent="0.25">
      <c r="A32" s="8" t="s">
        <v>235</v>
      </c>
      <c r="B32" s="6" t="s">
        <v>217</v>
      </c>
      <c r="C32" s="7">
        <v>45982</v>
      </c>
      <c r="D32" s="9" t="str">
        <f>HYPERLINK("https://www.epingalert.org/en/Search?viewData= G/TBT/N/NGA/26"," G/TBT/N/NGA/26")</f>
        <v xml:space="preserve"> G/TBT/N/NGA/26</v>
      </c>
      <c r="E32" s="8" t="s">
        <v>233</v>
      </c>
      <c r="F32" s="8" t="s">
        <v>234</v>
      </c>
      <c r="H32" s="8" t="s">
        <v>236</v>
      </c>
      <c r="I32" s="8" t="s">
        <v>237</v>
      </c>
      <c r="J32" s="8" t="s">
        <v>238</v>
      </c>
      <c r="K32" s="8" t="s">
        <v>224</v>
      </c>
      <c r="L32" s="6"/>
      <c r="M32" s="7">
        <v>46042</v>
      </c>
      <c r="N32" s="6" t="s">
        <v>39</v>
      </c>
      <c r="O32" s="8" t="s">
        <v>239</v>
      </c>
      <c r="P32" s="6" t="str">
        <f>HYPERLINK("https://docs.wto.org/imrd/directdoc.asp?DDFDocuments/t/G/TBTN25/NGA26.DOCX", "https://docs.wto.org/imrd/directdoc.asp?DDFDocuments/t/G/TBTN25/NGA26.DOCX")</f>
        <v>https://docs.wto.org/imrd/directdoc.asp?DDFDocuments/t/G/TBTN25/NGA26.DOCX</v>
      </c>
      <c r="Q32" s="6" t="str">
        <f>HYPERLINK("https://docs.wto.org/imrd/directdoc.asp?DDFDocuments/u/G/TBTN25/NGA26.DOCX", "https://docs.wto.org/imrd/directdoc.asp?DDFDocuments/u/G/TBTN25/NGA26.DOCX")</f>
        <v>https://docs.wto.org/imrd/directdoc.asp?DDFDocuments/u/G/TBTN25/NGA26.DOCX</v>
      </c>
      <c r="R32" s="6" t="str">
        <f>HYPERLINK("https://docs.wto.org/imrd/directdoc.asp?DDFDocuments/v/G/TBTN25/NGA26.DOCX", "https://docs.wto.org/imrd/directdoc.asp?DDFDocuments/v/G/TBTN25/NGA26.DOCX")</f>
        <v>https://docs.wto.org/imrd/directdoc.asp?DDFDocuments/v/G/TBTN25/NGA26.DOCX</v>
      </c>
      <c r="S32" t="s">
        <v>41</v>
      </c>
      <c r="T32" t="s">
        <v>42</v>
      </c>
      <c r="U32" t="s">
        <v>41</v>
      </c>
      <c r="V32" t="s">
        <v>42</v>
      </c>
      <c r="W32" t="s">
        <v>42</v>
      </c>
      <c r="X32" t="s">
        <v>42</v>
      </c>
      <c r="Y32" t="s">
        <v>42</v>
      </c>
      <c r="Z32" s="2" t="s">
        <v>240</v>
      </c>
      <c r="AA32" t="s">
        <v>38</v>
      </c>
      <c r="AB32" t="s">
        <v>38</v>
      </c>
      <c r="AC32" t="s">
        <v>38</v>
      </c>
      <c r="AD32" t="s">
        <v>38</v>
      </c>
      <c r="AE32" t="s">
        <v>38</v>
      </c>
      <c r="AF32" s="2" t="s">
        <v>38</v>
      </c>
    </row>
    <row r="33" spans="1:32" ht="330" x14ac:dyDescent="0.25">
      <c r="A33" s="8" t="s">
        <v>185</v>
      </c>
      <c r="B33" s="6" t="s">
        <v>241</v>
      </c>
      <c r="C33" s="7">
        <v>45982</v>
      </c>
      <c r="D33" s="9" t="str">
        <f>HYPERLINK("https://www.epingalert.org/en/Search?viewData= G/TBT/N/BDI/681, G/TBT/N/KEN/1929, G/TBT/N/RWA/1295, G/TBT/N/TZA/1448, G/TBT/N/UGA/2271"," G/TBT/N/BDI/681, G/TBT/N/KEN/1929, G/TBT/N/RWA/1295, G/TBT/N/TZA/1448, G/TBT/N/UGA/2271")</f>
        <v xml:space="preserve"> G/TBT/N/BDI/681, G/TBT/N/KEN/1929, G/TBT/N/RWA/1295, G/TBT/N/TZA/1448, G/TBT/N/UGA/2271</v>
      </c>
      <c r="E33" s="8" t="s">
        <v>183</v>
      </c>
      <c r="F33" s="8" t="s">
        <v>184</v>
      </c>
      <c r="H33" s="8" t="s">
        <v>186</v>
      </c>
      <c r="I33" s="8" t="s">
        <v>187</v>
      </c>
      <c r="J33" s="8" t="s">
        <v>188</v>
      </c>
      <c r="K33" s="8" t="s">
        <v>38</v>
      </c>
      <c r="L33" s="6"/>
      <c r="M33" s="7">
        <v>46042</v>
      </c>
      <c r="N33" s="6" t="s">
        <v>39</v>
      </c>
      <c r="O33" s="8" t="s">
        <v>189</v>
      </c>
      <c r="P33" s="6" t="str">
        <f>HYPERLINK("https://docs.wto.org/imrd/directdoc.asp?DDFDocuments/t/G/TBTN25/BDI681.DOCX", "https://docs.wto.org/imrd/directdoc.asp?DDFDocuments/t/G/TBTN25/BDI681.DOCX")</f>
        <v>https://docs.wto.org/imrd/directdoc.asp?DDFDocuments/t/G/TBTN25/BDI681.DOCX</v>
      </c>
      <c r="Q33" s="6" t="str">
        <f>HYPERLINK("https://docs.wto.org/imrd/directdoc.asp?DDFDocuments/u/G/TBTN25/BDI681.DOCX", "https://docs.wto.org/imrd/directdoc.asp?DDFDocuments/u/G/TBTN25/BDI681.DOCX")</f>
        <v>https://docs.wto.org/imrd/directdoc.asp?DDFDocuments/u/G/TBTN25/BDI681.DOCX</v>
      </c>
      <c r="R33" s="6" t="str">
        <f>HYPERLINK("https://docs.wto.org/imrd/directdoc.asp?DDFDocuments/v/G/TBTN25/BDI681.DOCX", "https://docs.wto.org/imrd/directdoc.asp?DDFDocuments/v/G/TBTN25/BDI681.DOCX")</f>
        <v>https://docs.wto.org/imrd/directdoc.asp?DDFDocuments/v/G/TBTN25/BDI681.DOCX</v>
      </c>
      <c r="S33" t="s">
        <v>41</v>
      </c>
      <c r="T33" t="s">
        <v>42</v>
      </c>
      <c r="U33" t="s">
        <v>42</v>
      </c>
      <c r="V33" t="s">
        <v>42</v>
      </c>
      <c r="W33" t="s">
        <v>42</v>
      </c>
      <c r="X33" t="s">
        <v>42</v>
      </c>
      <c r="Y33" t="s">
        <v>42</v>
      </c>
      <c r="Z33" s="2" t="s">
        <v>190</v>
      </c>
      <c r="AA33" t="s">
        <v>38</v>
      </c>
      <c r="AB33" t="s">
        <v>38</v>
      </c>
      <c r="AC33" t="s">
        <v>38</v>
      </c>
      <c r="AD33" t="s">
        <v>38</v>
      </c>
      <c r="AE33" t="s">
        <v>38</v>
      </c>
      <c r="AF33" s="2" t="s">
        <v>38</v>
      </c>
    </row>
    <row r="34" spans="1:32" ht="120" x14ac:dyDescent="0.25">
      <c r="A34" s="8" t="s">
        <v>194</v>
      </c>
      <c r="B34" s="6" t="s">
        <v>241</v>
      </c>
      <c r="C34" s="7">
        <v>45982</v>
      </c>
      <c r="D34" s="9" t="str">
        <f>HYPERLINK("https://www.epingalert.org/en/Search?viewData= G/TBT/N/BDI/680, G/TBT/N/KEN/1928, G/TBT/N/RWA/1294, G/TBT/N/TZA/1447, G/TBT/N/UGA/2270"," G/TBT/N/BDI/680, G/TBT/N/KEN/1928, G/TBT/N/RWA/1294, G/TBT/N/TZA/1447, G/TBT/N/UGA/2270")</f>
        <v xml:space="preserve"> G/TBT/N/BDI/680, G/TBT/N/KEN/1928, G/TBT/N/RWA/1294, G/TBT/N/TZA/1447, G/TBT/N/UGA/2270</v>
      </c>
      <c r="E34" s="8" t="s">
        <v>192</v>
      </c>
      <c r="F34" s="8" t="s">
        <v>193</v>
      </c>
      <c r="H34" s="8" t="s">
        <v>195</v>
      </c>
      <c r="I34" s="8" t="s">
        <v>196</v>
      </c>
      <c r="J34" s="8" t="s">
        <v>188</v>
      </c>
      <c r="K34" s="8" t="s">
        <v>38</v>
      </c>
      <c r="L34" s="6"/>
      <c r="M34" s="7">
        <v>46042</v>
      </c>
      <c r="N34" s="6" t="s">
        <v>39</v>
      </c>
      <c r="O34" s="8" t="s">
        <v>197</v>
      </c>
      <c r="P34" s="6" t="str">
        <f>HYPERLINK("https://docs.wto.org/imrd/directdoc.asp?DDFDocuments/t/G/TBTN25/BDI680.DOCX", "https://docs.wto.org/imrd/directdoc.asp?DDFDocuments/t/G/TBTN25/BDI680.DOCX")</f>
        <v>https://docs.wto.org/imrd/directdoc.asp?DDFDocuments/t/G/TBTN25/BDI680.DOCX</v>
      </c>
      <c r="Q34" s="6" t="str">
        <f>HYPERLINK("https://docs.wto.org/imrd/directdoc.asp?DDFDocuments/u/G/TBTN25/BDI680.DOCX", "https://docs.wto.org/imrd/directdoc.asp?DDFDocuments/u/G/TBTN25/BDI680.DOCX")</f>
        <v>https://docs.wto.org/imrd/directdoc.asp?DDFDocuments/u/G/TBTN25/BDI680.DOCX</v>
      </c>
      <c r="R34" s="6" t="str">
        <f>HYPERLINK("https://docs.wto.org/imrd/directdoc.asp?DDFDocuments/v/G/TBTN25/BDI680.DOCX", "https://docs.wto.org/imrd/directdoc.asp?DDFDocuments/v/G/TBTN25/BDI680.DOCX")</f>
        <v>https://docs.wto.org/imrd/directdoc.asp?DDFDocuments/v/G/TBTN25/BDI680.DOCX</v>
      </c>
      <c r="S34" t="s">
        <v>41</v>
      </c>
      <c r="T34" t="s">
        <v>42</v>
      </c>
      <c r="U34" t="s">
        <v>42</v>
      </c>
      <c r="V34" t="s">
        <v>42</v>
      </c>
      <c r="W34" t="s">
        <v>42</v>
      </c>
      <c r="X34" t="s">
        <v>42</v>
      </c>
      <c r="Y34" t="s">
        <v>42</v>
      </c>
      <c r="Z34" s="2" t="s">
        <v>198</v>
      </c>
      <c r="AA34" t="s">
        <v>38</v>
      </c>
      <c r="AB34" t="s">
        <v>38</v>
      </c>
      <c r="AC34" t="s">
        <v>38</v>
      </c>
      <c r="AD34" t="s">
        <v>38</v>
      </c>
      <c r="AE34" t="s">
        <v>38</v>
      </c>
      <c r="AF34" s="2" t="s">
        <v>38</v>
      </c>
    </row>
    <row r="35" spans="1:32" ht="330" x14ac:dyDescent="0.25">
      <c r="A35" s="8" t="s">
        <v>185</v>
      </c>
      <c r="B35" s="6" t="s">
        <v>242</v>
      </c>
      <c r="C35" s="7">
        <v>45982</v>
      </c>
      <c r="D35" s="9" t="str">
        <f>HYPERLINK("https://www.epingalert.org/en/Search?viewData= G/TBT/N/BDI/681, G/TBT/N/KEN/1929, G/TBT/N/RWA/1295, G/TBT/N/TZA/1448, G/TBT/N/UGA/2271"," G/TBT/N/BDI/681, G/TBT/N/KEN/1929, G/TBT/N/RWA/1295, G/TBT/N/TZA/1448, G/TBT/N/UGA/2271")</f>
        <v xml:space="preserve"> G/TBT/N/BDI/681, G/TBT/N/KEN/1929, G/TBT/N/RWA/1295, G/TBT/N/TZA/1448, G/TBT/N/UGA/2271</v>
      </c>
      <c r="E35" s="8" t="s">
        <v>183</v>
      </c>
      <c r="F35" s="8" t="s">
        <v>184</v>
      </c>
      <c r="H35" s="8" t="s">
        <v>186</v>
      </c>
      <c r="I35" s="8" t="s">
        <v>187</v>
      </c>
      <c r="J35" s="8" t="s">
        <v>188</v>
      </c>
      <c r="K35" s="8" t="s">
        <v>38</v>
      </c>
      <c r="L35" s="6"/>
      <c r="M35" s="7">
        <v>46042</v>
      </c>
      <c r="N35" s="6" t="s">
        <v>39</v>
      </c>
      <c r="O35" s="8" t="s">
        <v>189</v>
      </c>
      <c r="P35" s="6" t="str">
        <f>HYPERLINK("https://docs.wto.org/imrd/directdoc.asp?DDFDocuments/t/G/TBTN25/BDI681.DOCX", "https://docs.wto.org/imrd/directdoc.asp?DDFDocuments/t/G/TBTN25/BDI681.DOCX")</f>
        <v>https://docs.wto.org/imrd/directdoc.asp?DDFDocuments/t/G/TBTN25/BDI681.DOCX</v>
      </c>
      <c r="Q35" s="6" t="str">
        <f>HYPERLINK("https://docs.wto.org/imrd/directdoc.asp?DDFDocuments/u/G/TBTN25/BDI681.DOCX", "https://docs.wto.org/imrd/directdoc.asp?DDFDocuments/u/G/TBTN25/BDI681.DOCX")</f>
        <v>https://docs.wto.org/imrd/directdoc.asp?DDFDocuments/u/G/TBTN25/BDI681.DOCX</v>
      </c>
      <c r="R35" s="6" t="str">
        <f>HYPERLINK("https://docs.wto.org/imrd/directdoc.asp?DDFDocuments/v/G/TBTN25/BDI681.DOCX", "https://docs.wto.org/imrd/directdoc.asp?DDFDocuments/v/G/TBTN25/BDI681.DOCX")</f>
        <v>https://docs.wto.org/imrd/directdoc.asp?DDFDocuments/v/G/TBTN25/BDI681.DOCX</v>
      </c>
      <c r="S35" t="s">
        <v>41</v>
      </c>
      <c r="T35" t="s">
        <v>42</v>
      </c>
      <c r="U35" t="s">
        <v>42</v>
      </c>
      <c r="V35" t="s">
        <v>42</v>
      </c>
      <c r="W35" t="s">
        <v>42</v>
      </c>
      <c r="X35" t="s">
        <v>42</v>
      </c>
      <c r="Y35" t="s">
        <v>42</v>
      </c>
      <c r="Z35" s="2" t="s">
        <v>190</v>
      </c>
      <c r="AA35" t="s">
        <v>38</v>
      </c>
      <c r="AB35" t="s">
        <v>38</v>
      </c>
      <c r="AC35" t="s">
        <v>38</v>
      </c>
      <c r="AD35" t="s">
        <v>38</v>
      </c>
      <c r="AE35" t="s">
        <v>38</v>
      </c>
      <c r="AF35" s="2" t="s">
        <v>38</v>
      </c>
    </row>
    <row r="36" spans="1:32" ht="409.5" x14ac:dyDescent="0.25">
      <c r="A36" s="8" t="s">
        <v>177</v>
      </c>
      <c r="B36" s="6" t="s">
        <v>241</v>
      </c>
      <c r="C36" s="7">
        <v>45982</v>
      </c>
      <c r="D36" s="9" t="str">
        <f>HYPERLINK("https://www.epingalert.org/en/Search?viewData= G/TBT/N/BDI/682, G/TBT/N/KEN/1930, G/TBT/N/RWA/1301, G/TBT/N/TZA/1449, G/TBT/N/UGA/2272"," G/TBT/N/BDI/682, G/TBT/N/KEN/1930, G/TBT/N/RWA/1301, G/TBT/N/TZA/1449, G/TBT/N/UGA/2272")</f>
        <v xml:space="preserve"> G/TBT/N/BDI/682, G/TBT/N/KEN/1930, G/TBT/N/RWA/1301, G/TBT/N/TZA/1449, G/TBT/N/UGA/2272</v>
      </c>
      <c r="E36" s="8" t="s">
        <v>175</v>
      </c>
      <c r="F36" s="8" t="s">
        <v>176</v>
      </c>
      <c r="H36" s="8" t="s">
        <v>178</v>
      </c>
      <c r="I36" s="8" t="s">
        <v>179</v>
      </c>
      <c r="J36" s="8" t="s">
        <v>180</v>
      </c>
      <c r="K36" s="8" t="s">
        <v>38</v>
      </c>
      <c r="L36" s="6"/>
      <c r="M36" s="7">
        <v>46042</v>
      </c>
      <c r="N36" s="6" t="s">
        <v>39</v>
      </c>
      <c r="O36" s="8" t="s">
        <v>181</v>
      </c>
      <c r="P36" s="6" t="str">
        <f>HYPERLINK("https://docs.wto.org/imrd/directdoc.asp?DDFDocuments/t/G/TBTN25/BDI682.DOCX", "https://docs.wto.org/imrd/directdoc.asp?DDFDocuments/t/G/TBTN25/BDI682.DOCX")</f>
        <v>https://docs.wto.org/imrd/directdoc.asp?DDFDocuments/t/G/TBTN25/BDI682.DOCX</v>
      </c>
      <c r="Q36" s="6" t="str">
        <f>HYPERLINK("https://docs.wto.org/imrd/directdoc.asp?DDFDocuments/u/G/TBTN25/BDI682.DOCX", "https://docs.wto.org/imrd/directdoc.asp?DDFDocuments/u/G/TBTN25/BDI682.DOCX")</f>
        <v>https://docs.wto.org/imrd/directdoc.asp?DDFDocuments/u/G/TBTN25/BDI682.DOCX</v>
      </c>
      <c r="R36" s="6" t="str">
        <f>HYPERLINK("https://docs.wto.org/imrd/directdoc.asp?DDFDocuments/v/G/TBTN25/BDI682.DOCX", "https://docs.wto.org/imrd/directdoc.asp?DDFDocuments/v/G/TBTN25/BDI682.DOCX")</f>
        <v>https://docs.wto.org/imrd/directdoc.asp?DDFDocuments/v/G/TBTN25/BDI682.DOCX</v>
      </c>
      <c r="S36" t="s">
        <v>41</v>
      </c>
      <c r="T36" t="s">
        <v>42</v>
      </c>
      <c r="U36" t="s">
        <v>42</v>
      </c>
      <c r="V36" t="s">
        <v>42</v>
      </c>
      <c r="W36" t="s">
        <v>42</v>
      </c>
      <c r="X36" t="s">
        <v>42</v>
      </c>
      <c r="Y36" t="s">
        <v>42</v>
      </c>
      <c r="Z36" s="2" t="s">
        <v>182</v>
      </c>
      <c r="AA36" t="s">
        <v>38</v>
      </c>
      <c r="AB36" t="s">
        <v>38</v>
      </c>
      <c r="AC36" t="s">
        <v>38</v>
      </c>
      <c r="AD36" t="s">
        <v>38</v>
      </c>
      <c r="AE36" t="s">
        <v>38</v>
      </c>
      <c r="AF36" s="2" t="s">
        <v>38</v>
      </c>
    </row>
    <row r="37" spans="1:32" ht="180" x14ac:dyDescent="0.25">
      <c r="A37" s="8" t="s">
        <v>245</v>
      </c>
      <c r="B37" s="6" t="s">
        <v>174</v>
      </c>
      <c r="C37" s="7">
        <v>45982</v>
      </c>
      <c r="D37" s="9" t="str">
        <f>HYPERLINK("https://www.epingalert.org/en/Search?viewData= G/TBT/N/TZA/1446"," G/TBT/N/TZA/1446")</f>
        <v xml:space="preserve"> G/TBT/N/TZA/1446</v>
      </c>
      <c r="E37" s="8" t="s">
        <v>243</v>
      </c>
      <c r="F37" s="8" t="s">
        <v>244</v>
      </c>
      <c r="H37" s="8" t="s">
        <v>246</v>
      </c>
      <c r="I37" s="8" t="s">
        <v>247</v>
      </c>
      <c r="J37" s="8" t="s">
        <v>248</v>
      </c>
      <c r="K37" s="8" t="s">
        <v>224</v>
      </c>
      <c r="L37" s="6"/>
      <c r="M37" s="7">
        <v>46042</v>
      </c>
      <c r="N37" s="6" t="s">
        <v>39</v>
      </c>
      <c r="O37" s="8" t="s">
        <v>249</v>
      </c>
      <c r="P37" s="6" t="str">
        <f>HYPERLINK("https://docs.wto.org/imrd/directdoc.asp?DDFDocuments/t/G/TBTN25/TZA1446.DOCX", "https://docs.wto.org/imrd/directdoc.asp?DDFDocuments/t/G/TBTN25/TZA1446.DOCX")</f>
        <v>https://docs.wto.org/imrd/directdoc.asp?DDFDocuments/t/G/TBTN25/TZA1446.DOCX</v>
      </c>
      <c r="Q37" s="6" t="str">
        <f>HYPERLINK("https://docs.wto.org/imrd/directdoc.asp?DDFDocuments/u/G/TBTN25/TZA1446.DOCX", "https://docs.wto.org/imrd/directdoc.asp?DDFDocuments/u/G/TBTN25/TZA1446.DOCX")</f>
        <v>https://docs.wto.org/imrd/directdoc.asp?DDFDocuments/u/G/TBTN25/TZA1446.DOCX</v>
      </c>
      <c r="R37" s="6" t="str">
        <f>HYPERLINK("https://docs.wto.org/imrd/directdoc.asp?DDFDocuments/v/G/TBTN25/TZA1446.DOCX", "https://docs.wto.org/imrd/directdoc.asp?DDFDocuments/v/G/TBTN25/TZA1446.DOCX")</f>
        <v>https://docs.wto.org/imrd/directdoc.asp?DDFDocuments/v/G/TBTN25/TZA1446.DOCX</v>
      </c>
      <c r="S37" t="s">
        <v>41</v>
      </c>
      <c r="T37" t="s">
        <v>42</v>
      </c>
      <c r="U37" t="s">
        <v>42</v>
      </c>
      <c r="V37" t="s">
        <v>42</v>
      </c>
      <c r="W37" t="s">
        <v>42</v>
      </c>
      <c r="X37" t="s">
        <v>42</v>
      </c>
      <c r="Y37" t="s">
        <v>42</v>
      </c>
      <c r="Z37" s="2" t="s">
        <v>250</v>
      </c>
      <c r="AA37" t="s">
        <v>38</v>
      </c>
      <c r="AB37" t="s">
        <v>38</v>
      </c>
      <c r="AC37" t="s">
        <v>38</v>
      </c>
      <c r="AD37" t="s">
        <v>38</v>
      </c>
      <c r="AE37" t="s">
        <v>38</v>
      </c>
      <c r="AF37" s="2" t="s">
        <v>38</v>
      </c>
    </row>
    <row r="38" spans="1:32" ht="135" x14ac:dyDescent="0.25">
      <c r="A38" s="8" t="s">
        <v>253</v>
      </c>
      <c r="B38" s="6" t="s">
        <v>199</v>
      </c>
      <c r="C38" s="7">
        <v>45982</v>
      </c>
      <c r="D38" s="9" t="str">
        <f>HYPERLINK("https://www.epingalert.org/en/Search?viewData= G/TBT/N/USA/2246"," G/TBT/N/USA/2246")</f>
        <v xml:space="preserve"> G/TBT/N/USA/2246</v>
      </c>
      <c r="E38" s="8" t="s">
        <v>251</v>
      </c>
      <c r="F38" s="8" t="s">
        <v>252</v>
      </c>
      <c r="H38" s="8" t="s">
        <v>38</v>
      </c>
      <c r="I38" s="8" t="s">
        <v>203</v>
      </c>
      <c r="J38" s="8" t="s">
        <v>97</v>
      </c>
      <c r="K38" s="8" t="s">
        <v>38</v>
      </c>
      <c r="L38" s="6"/>
      <c r="M38" s="7">
        <v>46042</v>
      </c>
      <c r="N38" s="6" t="s">
        <v>39</v>
      </c>
      <c r="O38" s="8" t="s">
        <v>254</v>
      </c>
      <c r="P38" s="6" t="str">
        <f>HYPERLINK("https://docs.wto.org/imrd/directdoc.asp?DDFDocuments/t/G/TBTN25/USA2246.DOCX", "https://docs.wto.org/imrd/directdoc.asp?DDFDocuments/t/G/TBTN25/USA2246.DOCX")</f>
        <v>https://docs.wto.org/imrd/directdoc.asp?DDFDocuments/t/G/TBTN25/USA2246.DOCX</v>
      </c>
      <c r="Q38" s="6" t="str">
        <f>HYPERLINK("https://docs.wto.org/imrd/directdoc.asp?DDFDocuments/u/G/TBTN25/USA2246.DOCX", "https://docs.wto.org/imrd/directdoc.asp?DDFDocuments/u/G/TBTN25/USA2246.DOCX")</f>
        <v>https://docs.wto.org/imrd/directdoc.asp?DDFDocuments/u/G/TBTN25/USA2246.DOCX</v>
      </c>
      <c r="R38" s="6" t="str">
        <f>HYPERLINK("https://docs.wto.org/imrd/directdoc.asp?DDFDocuments/v/G/TBTN25/USA2246.DOCX", "https://docs.wto.org/imrd/directdoc.asp?DDFDocuments/v/G/TBTN25/USA2246.DOCX")</f>
        <v>https://docs.wto.org/imrd/directdoc.asp?DDFDocuments/v/G/TBTN25/USA2246.DOCX</v>
      </c>
      <c r="S38" t="s">
        <v>42</v>
      </c>
      <c r="T38" t="s">
        <v>42</v>
      </c>
      <c r="U38" t="s">
        <v>42</v>
      </c>
      <c r="V38" t="s">
        <v>42</v>
      </c>
      <c r="W38" t="s">
        <v>42</v>
      </c>
      <c r="X38" t="s">
        <v>42</v>
      </c>
      <c r="Y38" t="s">
        <v>41</v>
      </c>
      <c r="Z38" s="2" t="s">
        <v>255</v>
      </c>
      <c r="AA38" t="s">
        <v>38</v>
      </c>
      <c r="AB38" t="s">
        <v>38</v>
      </c>
      <c r="AC38" t="s">
        <v>38</v>
      </c>
      <c r="AD38" t="s">
        <v>38</v>
      </c>
      <c r="AE38" t="s">
        <v>38</v>
      </c>
      <c r="AF38" s="2" t="s">
        <v>38</v>
      </c>
    </row>
    <row r="39" spans="1:32" ht="409.5" x14ac:dyDescent="0.25">
      <c r="A39" s="8" t="s">
        <v>177</v>
      </c>
      <c r="B39" s="6" t="s">
        <v>242</v>
      </c>
      <c r="C39" s="7">
        <v>45982</v>
      </c>
      <c r="D39" s="9" t="str">
        <f>HYPERLINK("https://www.epingalert.org/en/Search?viewData= G/TBT/N/BDI/682, G/TBT/N/KEN/1930, G/TBT/N/RWA/1301, G/TBT/N/TZA/1449, G/TBT/N/UGA/2272"," G/TBT/N/BDI/682, G/TBT/N/KEN/1930, G/TBT/N/RWA/1301, G/TBT/N/TZA/1449, G/TBT/N/UGA/2272")</f>
        <v xml:space="preserve"> G/TBT/N/BDI/682, G/TBT/N/KEN/1930, G/TBT/N/RWA/1301, G/TBT/N/TZA/1449, G/TBT/N/UGA/2272</v>
      </c>
      <c r="E39" s="8" t="s">
        <v>175</v>
      </c>
      <c r="F39" s="8" t="s">
        <v>176</v>
      </c>
      <c r="H39" s="8" t="s">
        <v>178</v>
      </c>
      <c r="I39" s="8" t="s">
        <v>179</v>
      </c>
      <c r="J39" s="8" t="s">
        <v>180</v>
      </c>
      <c r="K39" s="8" t="s">
        <v>38</v>
      </c>
      <c r="L39" s="6"/>
      <c r="M39" s="7">
        <v>46042</v>
      </c>
      <c r="N39" s="6" t="s">
        <v>39</v>
      </c>
      <c r="O39" s="8" t="s">
        <v>181</v>
      </c>
      <c r="P39" s="6" t="str">
        <f>HYPERLINK("https://docs.wto.org/imrd/directdoc.asp?DDFDocuments/t/G/TBTN25/BDI682.DOCX", "https://docs.wto.org/imrd/directdoc.asp?DDFDocuments/t/G/TBTN25/BDI682.DOCX")</f>
        <v>https://docs.wto.org/imrd/directdoc.asp?DDFDocuments/t/G/TBTN25/BDI682.DOCX</v>
      </c>
      <c r="Q39" s="6" t="str">
        <f>HYPERLINK("https://docs.wto.org/imrd/directdoc.asp?DDFDocuments/u/G/TBTN25/BDI682.DOCX", "https://docs.wto.org/imrd/directdoc.asp?DDFDocuments/u/G/TBTN25/BDI682.DOCX")</f>
        <v>https://docs.wto.org/imrd/directdoc.asp?DDFDocuments/u/G/TBTN25/BDI682.DOCX</v>
      </c>
      <c r="R39" s="6" t="str">
        <f>HYPERLINK("https://docs.wto.org/imrd/directdoc.asp?DDFDocuments/v/G/TBTN25/BDI682.DOCX", "https://docs.wto.org/imrd/directdoc.asp?DDFDocuments/v/G/TBTN25/BDI682.DOCX")</f>
        <v>https://docs.wto.org/imrd/directdoc.asp?DDFDocuments/v/G/TBTN25/BDI682.DOCX</v>
      </c>
      <c r="S39" t="s">
        <v>41</v>
      </c>
      <c r="T39" t="s">
        <v>42</v>
      </c>
      <c r="U39" t="s">
        <v>42</v>
      </c>
      <c r="V39" t="s">
        <v>42</v>
      </c>
      <c r="W39" t="s">
        <v>42</v>
      </c>
      <c r="X39" t="s">
        <v>42</v>
      </c>
      <c r="Y39" t="s">
        <v>42</v>
      </c>
      <c r="Z39" s="2" t="s">
        <v>182</v>
      </c>
      <c r="AA39" t="s">
        <v>38</v>
      </c>
      <c r="AB39" t="s">
        <v>38</v>
      </c>
      <c r="AC39" t="s">
        <v>38</v>
      </c>
      <c r="AD39" t="s">
        <v>38</v>
      </c>
      <c r="AE39" t="s">
        <v>38</v>
      </c>
      <c r="AF39" s="2" t="s">
        <v>38</v>
      </c>
    </row>
    <row r="40" spans="1:32" ht="330" x14ac:dyDescent="0.25">
      <c r="A40" s="8" t="s">
        <v>185</v>
      </c>
      <c r="B40" s="6" t="s">
        <v>191</v>
      </c>
      <c r="C40" s="7">
        <v>45982</v>
      </c>
      <c r="D40" s="9" t="str">
        <f>HYPERLINK("https://www.epingalert.org/en/Search?viewData= G/TBT/N/BDI/681, G/TBT/N/KEN/1929, G/TBT/N/RWA/1295, G/TBT/N/TZA/1448, G/TBT/N/UGA/2271"," G/TBT/N/BDI/681, G/TBT/N/KEN/1929, G/TBT/N/RWA/1295, G/TBT/N/TZA/1448, G/TBT/N/UGA/2271")</f>
        <v xml:space="preserve"> G/TBT/N/BDI/681, G/TBT/N/KEN/1929, G/TBT/N/RWA/1295, G/TBT/N/TZA/1448, G/TBT/N/UGA/2271</v>
      </c>
      <c r="E40" s="8" t="s">
        <v>183</v>
      </c>
      <c r="F40" s="8" t="s">
        <v>184</v>
      </c>
      <c r="H40" s="8" t="s">
        <v>186</v>
      </c>
      <c r="I40" s="8" t="s">
        <v>187</v>
      </c>
      <c r="J40" s="8" t="s">
        <v>188</v>
      </c>
      <c r="K40" s="8" t="s">
        <v>38</v>
      </c>
      <c r="L40" s="6"/>
      <c r="M40" s="7">
        <v>46042</v>
      </c>
      <c r="N40" s="6" t="s">
        <v>39</v>
      </c>
      <c r="O40" s="8" t="s">
        <v>189</v>
      </c>
      <c r="P40" s="6" t="str">
        <f>HYPERLINK("https://docs.wto.org/imrd/directdoc.asp?DDFDocuments/t/G/TBTN25/BDI681.DOCX", "https://docs.wto.org/imrd/directdoc.asp?DDFDocuments/t/G/TBTN25/BDI681.DOCX")</f>
        <v>https://docs.wto.org/imrd/directdoc.asp?DDFDocuments/t/G/TBTN25/BDI681.DOCX</v>
      </c>
      <c r="Q40" s="6" t="str">
        <f>HYPERLINK("https://docs.wto.org/imrd/directdoc.asp?DDFDocuments/u/G/TBTN25/BDI681.DOCX", "https://docs.wto.org/imrd/directdoc.asp?DDFDocuments/u/G/TBTN25/BDI681.DOCX")</f>
        <v>https://docs.wto.org/imrd/directdoc.asp?DDFDocuments/u/G/TBTN25/BDI681.DOCX</v>
      </c>
      <c r="R40" s="6" t="str">
        <f>HYPERLINK("https://docs.wto.org/imrd/directdoc.asp?DDFDocuments/v/G/TBTN25/BDI681.DOCX", "https://docs.wto.org/imrd/directdoc.asp?DDFDocuments/v/G/TBTN25/BDI681.DOCX")</f>
        <v>https://docs.wto.org/imrd/directdoc.asp?DDFDocuments/v/G/TBTN25/BDI681.DOCX</v>
      </c>
      <c r="S40" t="s">
        <v>41</v>
      </c>
      <c r="T40" t="s">
        <v>42</v>
      </c>
      <c r="U40" t="s">
        <v>42</v>
      </c>
      <c r="V40" t="s">
        <v>42</v>
      </c>
      <c r="W40" t="s">
        <v>42</v>
      </c>
      <c r="X40" t="s">
        <v>42</v>
      </c>
      <c r="Y40" t="s">
        <v>42</v>
      </c>
      <c r="Z40" s="2" t="s">
        <v>190</v>
      </c>
      <c r="AA40" t="s">
        <v>38</v>
      </c>
      <c r="AB40" t="s">
        <v>38</v>
      </c>
      <c r="AC40" t="s">
        <v>38</v>
      </c>
      <c r="AD40" t="s">
        <v>38</v>
      </c>
      <c r="AE40" t="s">
        <v>38</v>
      </c>
      <c r="AF40" s="2" t="s">
        <v>38</v>
      </c>
    </row>
    <row r="41" spans="1:32" ht="120" x14ac:dyDescent="0.25">
      <c r="A41" s="8" t="s">
        <v>194</v>
      </c>
      <c r="B41" s="6" t="s">
        <v>242</v>
      </c>
      <c r="C41" s="7">
        <v>45982</v>
      </c>
      <c r="D41" s="9" t="str">
        <f>HYPERLINK("https://www.epingalert.org/en/Search?viewData= G/TBT/N/BDI/680, G/TBT/N/KEN/1928, G/TBT/N/RWA/1294, G/TBT/N/TZA/1447, G/TBT/N/UGA/2270"," G/TBT/N/BDI/680, G/TBT/N/KEN/1928, G/TBT/N/RWA/1294, G/TBT/N/TZA/1447, G/TBT/N/UGA/2270")</f>
        <v xml:space="preserve"> G/TBT/N/BDI/680, G/TBT/N/KEN/1928, G/TBT/N/RWA/1294, G/TBT/N/TZA/1447, G/TBT/N/UGA/2270</v>
      </c>
      <c r="E41" s="8" t="s">
        <v>192</v>
      </c>
      <c r="F41" s="8" t="s">
        <v>193</v>
      </c>
      <c r="H41" s="8" t="s">
        <v>195</v>
      </c>
      <c r="I41" s="8" t="s">
        <v>196</v>
      </c>
      <c r="J41" s="8" t="s">
        <v>188</v>
      </c>
      <c r="K41" s="8" t="s">
        <v>38</v>
      </c>
      <c r="L41" s="6"/>
      <c r="M41" s="7">
        <v>46042</v>
      </c>
      <c r="N41" s="6" t="s">
        <v>39</v>
      </c>
      <c r="O41" s="8" t="s">
        <v>197</v>
      </c>
      <c r="P41" s="6" t="str">
        <f>HYPERLINK("https://docs.wto.org/imrd/directdoc.asp?DDFDocuments/t/G/TBTN25/BDI680.DOCX", "https://docs.wto.org/imrd/directdoc.asp?DDFDocuments/t/G/TBTN25/BDI680.DOCX")</f>
        <v>https://docs.wto.org/imrd/directdoc.asp?DDFDocuments/t/G/TBTN25/BDI680.DOCX</v>
      </c>
      <c r="Q41" s="6" t="str">
        <f>HYPERLINK("https://docs.wto.org/imrd/directdoc.asp?DDFDocuments/u/G/TBTN25/BDI680.DOCX", "https://docs.wto.org/imrd/directdoc.asp?DDFDocuments/u/G/TBTN25/BDI680.DOCX")</f>
        <v>https://docs.wto.org/imrd/directdoc.asp?DDFDocuments/u/G/TBTN25/BDI680.DOCX</v>
      </c>
      <c r="R41" s="6" t="str">
        <f>HYPERLINK("https://docs.wto.org/imrd/directdoc.asp?DDFDocuments/v/G/TBTN25/BDI680.DOCX", "https://docs.wto.org/imrd/directdoc.asp?DDFDocuments/v/G/TBTN25/BDI680.DOCX")</f>
        <v>https://docs.wto.org/imrd/directdoc.asp?DDFDocuments/v/G/TBTN25/BDI680.DOCX</v>
      </c>
      <c r="S41" t="s">
        <v>41</v>
      </c>
      <c r="T41" t="s">
        <v>42</v>
      </c>
      <c r="U41" t="s">
        <v>42</v>
      </c>
      <c r="V41" t="s">
        <v>42</v>
      </c>
      <c r="W41" t="s">
        <v>42</v>
      </c>
      <c r="X41" t="s">
        <v>42</v>
      </c>
      <c r="Y41" t="s">
        <v>42</v>
      </c>
      <c r="Z41" s="2" t="s">
        <v>198</v>
      </c>
      <c r="AA41" t="s">
        <v>38</v>
      </c>
      <c r="AB41" t="s">
        <v>38</v>
      </c>
      <c r="AC41" t="s">
        <v>38</v>
      </c>
      <c r="AD41" t="s">
        <v>38</v>
      </c>
      <c r="AE41" t="s">
        <v>38</v>
      </c>
      <c r="AF41" s="2" t="s">
        <v>38</v>
      </c>
    </row>
    <row r="42" spans="1:32" ht="120" x14ac:dyDescent="0.25">
      <c r="A42" s="8" t="s">
        <v>194</v>
      </c>
      <c r="B42" s="6" t="s">
        <v>130</v>
      </c>
      <c r="C42" s="7">
        <v>45982</v>
      </c>
      <c r="D42" s="9" t="str">
        <f>HYPERLINK("https://www.epingalert.org/en/Search?viewData= G/TBT/N/BDI/680, G/TBT/N/KEN/1928, G/TBT/N/RWA/1294, G/TBT/N/TZA/1447, G/TBT/N/UGA/2270"," G/TBT/N/BDI/680, G/TBT/N/KEN/1928, G/TBT/N/RWA/1294, G/TBT/N/TZA/1447, G/TBT/N/UGA/2270")</f>
        <v xml:space="preserve"> G/TBT/N/BDI/680, G/TBT/N/KEN/1928, G/TBT/N/RWA/1294, G/TBT/N/TZA/1447, G/TBT/N/UGA/2270</v>
      </c>
      <c r="E42" s="8" t="s">
        <v>192</v>
      </c>
      <c r="F42" s="8" t="s">
        <v>193</v>
      </c>
      <c r="H42" s="8" t="s">
        <v>195</v>
      </c>
      <c r="I42" s="8" t="s">
        <v>196</v>
      </c>
      <c r="J42" s="8" t="s">
        <v>188</v>
      </c>
      <c r="K42" s="8" t="s">
        <v>38</v>
      </c>
      <c r="L42" s="6"/>
      <c r="M42" s="7">
        <v>46042</v>
      </c>
      <c r="N42" s="6" t="s">
        <v>39</v>
      </c>
      <c r="O42" s="8" t="s">
        <v>197</v>
      </c>
      <c r="P42" s="6" t="str">
        <f>HYPERLINK("https://docs.wto.org/imrd/directdoc.asp?DDFDocuments/t/G/TBTN25/BDI680.DOCX", "https://docs.wto.org/imrd/directdoc.asp?DDFDocuments/t/G/TBTN25/BDI680.DOCX")</f>
        <v>https://docs.wto.org/imrd/directdoc.asp?DDFDocuments/t/G/TBTN25/BDI680.DOCX</v>
      </c>
      <c r="Q42" s="6" t="str">
        <f>HYPERLINK("https://docs.wto.org/imrd/directdoc.asp?DDFDocuments/u/G/TBTN25/BDI680.DOCX", "https://docs.wto.org/imrd/directdoc.asp?DDFDocuments/u/G/TBTN25/BDI680.DOCX")</f>
        <v>https://docs.wto.org/imrd/directdoc.asp?DDFDocuments/u/G/TBTN25/BDI680.DOCX</v>
      </c>
      <c r="R42" s="6" t="str">
        <f>HYPERLINK("https://docs.wto.org/imrd/directdoc.asp?DDFDocuments/v/G/TBTN25/BDI680.DOCX", "https://docs.wto.org/imrd/directdoc.asp?DDFDocuments/v/G/TBTN25/BDI680.DOCX")</f>
        <v>https://docs.wto.org/imrd/directdoc.asp?DDFDocuments/v/G/TBTN25/BDI680.DOCX</v>
      </c>
      <c r="S42" t="s">
        <v>41</v>
      </c>
      <c r="T42" t="s">
        <v>42</v>
      </c>
      <c r="U42" t="s">
        <v>42</v>
      </c>
      <c r="V42" t="s">
        <v>42</v>
      </c>
      <c r="W42" t="s">
        <v>42</v>
      </c>
      <c r="X42" t="s">
        <v>42</v>
      </c>
      <c r="Y42" t="s">
        <v>42</v>
      </c>
      <c r="Z42" s="2" t="s">
        <v>198</v>
      </c>
      <c r="AA42" t="s">
        <v>38</v>
      </c>
      <c r="AB42" t="s">
        <v>38</v>
      </c>
      <c r="AC42" t="s">
        <v>38</v>
      </c>
      <c r="AD42" t="s">
        <v>38</v>
      </c>
      <c r="AE42" t="s">
        <v>38</v>
      </c>
      <c r="AF42" s="2" t="s">
        <v>38</v>
      </c>
    </row>
    <row r="43" spans="1:32" ht="409.5" x14ac:dyDescent="0.25">
      <c r="A43" s="8" t="s">
        <v>177</v>
      </c>
      <c r="B43" s="6" t="s">
        <v>191</v>
      </c>
      <c r="C43" s="7">
        <v>45982</v>
      </c>
      <c r="D43" s="9" t="str">
        <f>HYPERLINK("https://www.epingalert.org/en/Search?viewData= G/TBT/N/BDI/682, G/TBT/N/KEN/1930, G/TBT/N/RWA/1301, G/TBT/N/TZA/1449, G/TBT/N/UGA/2272"," G/TBT/N/BDI/682, G/TBT/N/KEN/1930, G/TBT/N/RWA/1301, G/TBT/N/TZA/1449, G/TBT/N/UGA/2272")</f>
        <v xml:space="preserve"> G/TBT/N/BDI/682, G/TBT/N/KEN/1930, G/TBT/N/RWA/1301, G/TBT/N/TZA/1449, G/TBT/N/UGA/2272</v>
      </c>
      <c r="E43" s="8" t="s">
        <v>175</v>
      </c>
      <c r="F43" s="8" t="s">
        <v>176</v>
      </c>
      <c r="H43" s="8" t="s">
        <v>178</v>
      </c>
      <c r="I43" s="8" t="s">
        <v>179</v>
      </c>
      <c r="J43" s="8" t="s">
        <v>180</v>
      </c>
      <c r="K43" s="8" t="s">
        <v>38</v>
      </c>
      <c r="L43" s="6"/>
      <c r="M43" s="7">
        <v>46042</v>
      </c>
      <c r="N43" s="6" t="s">
        <v>39</v>
      </c>
      <c r="O43" s="8" t="s">
        <v>181</v>
      </c>
      <c r="P43" s="6" t="str">
        <f>HYPERLINK("https://docs.wto.org/imrd/directdoc.asp?DDFDocuments/t/G/TBTN25/BDI682.DOCX", "https://docs.wto.org/imrd/directdoc.asp?DDFDocuments/t/G/TBTN25/BDI682.DOCX")</f>
        <v>https://docs.wto.org/imrd/directdoc.asp?DDFDocuments/t/G/TBTN25/BDI682.DOCX</v>
      </c>
      <c r="Q43" s="6" t="str">
        <f>HYPERLINK("https://docs.wto.org/imrd/directdoc.asp?DDFDocuments/u/G/TBTN25/BDI682.DOCX", "https://docs.wto.org/imrd/directdoc.asp?DDFDocuments/u/G/TBTN25/BDI682.DOCX")</f>
        <v>https://docs.wto.org/imrd/directdoc.asp?DDFDocuments/u/G/TBTN25/BDI682.DOCX</v>
      </c>
      <c r="R43" s="6" t="str">
        <f>HYPERLINK("https://docs.wto.org/imrd/directdoc.asp?DDFDocuments/v/G/TBTN25/BDI682.DOCX", "https://docs.wto.org/imrd/directdoc.asp?DDFDocuments/v/G/TBTN25/BDI682.DOCX")</f>
        <v>https://docs.wto.org/imrd/directdoc.asp?DDFDocuments/v/G/TBTN25/BDI682.DOCX</v>
      </c>
      <c r="S43" t="s">
        <v>41</v>
      </c>
      <c r="T43" t="s">
        <v>42</v>
      </c>
      <c r="U43" t="s">
        <v>42</v>
      </c>
      <c r="V43" t="s">
        <v>42</v>
      </c>
      <c r="W43" t="s">
        <v>42</v>
      </c>
      <c r="X43" t="s">
        <v>42</v>
      </c>
      <c r="Y43" t="s">
        <v>42</v>
      </c>
      <c r="Z43" s="2" t="s">
        <v>182</v>
      </c>
      <c r="AA43" t="s">
        <v>38</v>
      </c>
      <c r="AB43" t="s">
        <v>38</v>
      </c>
      <c r="AC43" t="s">
        <v>38</v>
      </c>
      <c r="AD43" t="s">
        <v>38</v>
      </c>
      <c r="AE43" t="s">
        <v>38</v>
      </c>
      <c r="AF43" s="2" t="s">
        <v>38</v>
      </c>
    </row>
    <row r="44" spans="1:32" ht="225" x14ac:dyDescent="0.25">
      <c r="A44" s="8" t="s">
        <v>202</v>
      </c>
      <c r="B44" s="6" t="s">
        <v>199</v>
      </c>
      <c r="C44" s="7">
        <v>45982</v>
      </c>
      <c r="D44" s="9" t="str">
        <f>HYPERLINK("https://www.epingalert.org/en/Search?viewData= G/TBT/N/USA/2249"," G/TBT/N/USA/2249")</f>
        <v xml:space="preserve"> G/TBT/N/USA/2249</v>
      </c>
      <c r="E44" s="8" t="s">
        <v>256</v>
      </c>
      <c r="F44" s="8" t="s">
        <v>201</v>
      </c>
      <c r="H44" s="8" t="s">
        <v>38</v>
      </c>
      <c r="I44" s="8" t="s">
        <v>203</v>
      </c>
      <c r="J44" s="8" t="s">
        <v>75</v>
      </c>
      <c r="K44" s="8" t="s">
        <v>38</v>
      </c>
      <c r="L44" s="6"/>
      <c r="M44" s="7">
        <v>45994</v>
      </c>
      <c r="N44" s="6" t="s">
        <v>39</v>
      </c>
      <c r="O44" s="8" t="s">
        <v>257</v>
      </c>
      <c r="P44" s="6" t="str">
        <f>HYPERLINK("https://docs.wto.org/imrd/directdoc.asp?DDFDocuments/t/G/TBTN25/USA2249.DOCX", "https://docs.wto.org/imrd/directdoc.asp?DDFDocuments/t/G/TBTN25/USA2249.DOCX")</f>
        <v>https://docs.wto.org/imrd/directdoc.asp?DDFDocuments/t/G/TBTN25/USA2249.DOCX</v>
      </c>
      <c r="Q44" s="6" t="str">
        <f>HYPERLINK("https://docs.wto.org/imrd/directdoc.asp?DDFDocuments/u/G/TBTN25/USA2249.DOCX", "https://docs.wto.org/imrd/directdoc.asp?DDFDocuments/u/G/TBTN25/USA2249.DOCX")</f>
        <v>https://docs.wto.org/imrd/directdoc.asp?DDFDocuments/u/G/TBTN25/USA2249.DOCX</v>
      </c>
      <c r="R44" s="6" t="str">
        <f>HYPERLINK("https://docs.wto.org/imrd/directdoc.asp?DDFDocuments/v/G/TBTN25/USA2249.DOCX", "https://docs.wto.org/imrd/directdoc.asp?DDFDocuments/v/G/TBTN25/USA2249.DOCX")</f>
        <v>https://docs.wto.org/imrd/directdoc.asp?DDFDocuments/v/G/TBTN25/USA2249.DOCX</v>
      </c>
      <c r="S44" t="s">
        <v>41</v>
      </c>
      <c r="T44" t="s">
        <v>42</v>
      </c>
      <c r="U44" t="s">
        <v>42</v>
      </c>
      <c r="V44" t="s">
        <v>42</v>
      </c>
      <c r="W44" t="s">
        <v>42</v>
      </c>
      <c r="X44" t="s">
        <v>42</v>
      </c>
      <c r="Y44" t="s">
        <v>42</v>
      </c>
      <c r="Z44" s="2" t="s">
        <v>258</v>
      </c>
      <c r="AA44" t="s">
        <v>38</v>
      </c>
      <c r="AB44" t="s">
        <v>38</v>
      </c>
      <c r="AC44" t="s">
        <v>38</v>
      </c>
      <c r="AD44" t="s">
        <v>38</v>
      </c>
      <c r="AE44" t="s">
        <v>38</v>
      </c>
      <c r="AF44" s="2" t="s">
        <v>38</v>
      </c>
    </row>
    <row r="45" spans="1:32" ht="409.5" x14ac:dyDescent="0.25">
      <c r="A45" s="8" t="s">
        <v>177</v>
      </c>
      <c r="B45" s="6" t="s">
        <v>130</v>
      </c>
      <c r="C45" s="7">
        <v>45982</v>
      </c>
      <c r="D45" s="9" t="str">
        <f>HYPERLINK("https://www.epingalert.org/en/Search?viewData= G/TBT/N/BDI/682, G/TBT/N/KEN/1930, G/TBT/N/RWA/1301, G/TBT/N/TZA/1449, G/TBT/N/UGA/2272"," G/TBT/N/BDI/682, G/TBT/N/KEN/1930, G/TBT/N/RWA/1301, G/TBT/N/TZA/1449, G/TBT/N/UGA/2272")</f>
        <v xml:space="preserve"> G/TBT/N/BDI/682, G/TBT/N/KEN/1930, G/TBT/N/RWA/1301, G/TBT/N/TZA/1449, G/TBT/N/UGA/2272</v>
      </c>
      <c r="E45" s="8" t="s">
        <v>175</v>
      </c>
      <c r="F45" s="8" t="s">
        <v>176</v>
      </c>
      <c r="H45" s="8" t="s">
        <v>178</v>
      </c>
      <c r="I45" s="8" t="s">
        <v>179</v>
      </c>
      <c r="J45" s="8" t="s">
        <v>180</v>
      </c>
      <c r="K45" s="8" t="s">
        <v>38</v>
      </c>
      <c r="L45" s="6"/>
      <c r="M45" s="7">
        <v>46042</v>
      </c>
      <c r="N45" s="6" t="s">
        <v>39</v>
      </c>
      <c r="O45" s="8" t="s">
        <v>181</v>
      </c>
      <c r="P45" s="6" t="str">
        <f>HYPERLINK("https://docs.wto.org/imrd/directdoc.asp?DDFDocuments/t/G/TBTN25/BDI682.DOCX", "https://docs.wto.org/imrd/directdoc.asp?DDFDocuments/t/G/TBTN25/BDI682.DOCX")</f>
        <v>https://docs.wto.org/imrd/directdoc.asp?DDFDocuments/t/G/TBTN25/BDI682.DOCX</v>
      </c>
      <c r="Q45" s="6" t="str">
        <f>HYPERLINK("https://docs.wto.org/imrd/directdoc.asp?DDFDocuments/u/G/TBTN25/BDI682.DOCX", "https://docs.wto.org/imrd/directdoc.asp?DDFDocuments/u/G/TBTN25/BDI682.DOCX")</f>
        <v>https://docs.wto.org/imrd/directdoc.asp?DDFDocuments/u/G/TBTN25/BDI682.DOCX</v>
      </c>
      <c r="R45" s="6" t="str">
        <f>HYPERLINK("https://docs.wto.org/imrd/directdoc.asp?DDFDocuments/v/G/TBTN25/BDI682.DOCX", "https://docs.wto.org/imrd/directdoc.asp?DDFDocuments/v/G/TBTN25/BDI682.DOCX")</f>
        <v>https://docs.wto.org/imrd/directdoc.asp?DDFDocuments/v/G/TBTN25/BDI682.DOCX</v>
      </c>
      <c r="S45" t="s">
        <v>41</v>
      </c>
      <c r="T45" t="s">
        <v>42</v>
      </c>
      <c r="U45" t="s">
        <v>42</v>
      </c>
      <c r="V45" t="s">
        <v>42</v>
      </c>
      <c r="W45" t="s">
        <v>42</v>
      </c>
      <c r="X45" t="s">
        <v>42</v>
      </c>
      <c r="Y45" t="s">
        <v>42</v>
      </c>
      <c r="Z45" s="2" t="s">
        <v>182</v>
      </c>
      <c r="AA45" t="s">
        <v>38</v>
      </c>
      <c r="AB45" t="s">
        <v>38</v>
      </c>
      <c r="AC45" t="s">
        <v>38</v>
      </c>
      <c r="AD45" t="s">
        <v>38</v>
      </c>
      <c r="AE45" t="s">
        <v>38</v>
      </c>
      <c r="AF45" s="2" t="s">
        <v>38</v>
      </c>
    </row>
    <row r="46" spans="1:32" ht="105" x14ac:dyDescent="0.25">
      <c r="A46" s="8" t="s">
        <v>261</v>
      </c>
      <c r="B46" s="6" t="s">
        <v>174</v>
      </c>
      <c r="C46" s="7">
        <v>45982</v>
      </c>
      <c r="D46" s="9" t="str">
        <f>HYPERLINK("https://www.epingalert.org/en/Search?viewData= G/TBT/N/TZA/1445"," G/TBT/N/TZA/1445")</f>
        <v xml:space="preserve"> G/TBT/N/TZA/1445</v>
      </c>
      <c r="E46" s="8" t="s">
        <v>259</v>
      </c>
      <c r="F46" s="8" t="s">
        <v>260</v>
      </c>
      <c r="H46" s="8" t="s">
        <v>38</v>
      </c>
      <c r="I46" s="8" t="s">
        <v>262</v>
      </c>
      <c r="J46" s="8" t="s">
        <v>263</v>
      </c>
      <c r="K46" s="8" t="s">
        <v>38</v>
      </c>
      <c r="L46" s="6"/>
      <c r="M46" s="7">
        <v>46042</v>
      </c>
      <c r="N46" s="6" t="s">
        <v>39</v>
      </c>
      <c r="O46" s="8" t="s">
        <v>264</v>
      </c>
      <c r="P46" s="6" t="str">
        <f>HYPERLINK("https://docs.wto.org/imrd/directdoc.asp?DDFDocuments/t/G/TBTN25/TZA1445.DOCX", "https://docs.wto.org/imrd/directdoc.asp?DDFDocuments/t/G/TBTN25/TZA1445.DOCX")</f>
        <v>https://docs.wto.org/imrd/directdoc.asp?DDFDocuments/t/G/TBTN25/TZA1445.DOCX</v>
      </c>
      <c r="Q46" s="6" t="str">
        <f>HYPERLINK("https://docs.wto.org/imrd/directdoc.asp?DDFDocuments/u/G/TBTN25/TZA1445.DOCX", "https://docs.wto.org/imrd/directdoc.asp?DDFDocuments/u/G/TBTN25/TZA1445.DOCX")</f>
        <v>https://docs.wto.org/imrd/directdoc.asp?DDFDocuments/u/G/TBTN25/TZA1445.DOCX</v>
      </c>
      <c r="R46" s="6" t="str">
        <f>HYPERLINK("https://docs.wto.org/imrd/directdoc.asp?DDFDocuments/v/G/TBTN25/TZA1445.DOCX", "https://docs.wto.org/imrd/directdoc.asp?DDFDocuments/v/G/TBTN25/TZA1445.DOCX")</f>
        <v>https://docs.wto.org/imrd/directdoc.asp?DDFDocuments/v/G/TBTN25/TZA1445.DOCX</v>
      </c>
      <c r="S46" t="s">
        <v>41</v>
      </c>
      <c r="T46" t="s">
        <v>42</v>
      </c>
      <c r="U46" t="s">
        <v>42</v>
      </c>
      <c r="V46" t="s">
        <v>42</v>
      </c>
      <c r="W46" t="s">
        <v>42</v>
      </c>
      <c r="X46" t="s">
        <v>42</v>
      </c>
      <c r="Y46" t="s">
        <v>42</v>
      </c>
      <c r="Z46" s="2" t="s">
        <v>265</v>
      </c>
      <c r="AA46" t="s">
        <v>38</v>
      </c>
      <c r="AB46" t="s">
        <v>38</v>
      </c>
      <c r="AC46" t="s">
        <v>38</v>
      </c>
      <c r="AD46" t="s">
        <v>38</v>
      </c>
      <c r="AE46" t="s">
        <v>38</v>
      </c>
      <c r="AF46" s="2" t="s">
        <v>38</v>
      </c>
    </row>
    <row r="47" spans="1:32" ht="60" x14ac:dyDescent="0.25">
      <c r="A47" s="8" t="s">
        <v>268</v>
      </c>
      <c r="B47" s="6" t="s">
        <v>70</v>
      </c>
      <c r="C47" s="7">
        <v>45981</v>
      </c>
      <c r="D47" s="9" t="str">
        <f>HYPERLINK("https://www.epingalert.org/en/Search?viewData= G/TBT/N/EU/1171"," G/TBT/N/EU/1171")</f>
        <v xml:space="preserve"> G/TBT/N/EU/1171</v>
      </c>
      <c r="E47" s="8" t="s">
        <v>266</v>
      </c>
      <c r="F47" s="8" t="s">
        <v>267</v>
      </c>
      <c r="H47" s="8" t="s">
        <v>38</v>
      </c>
      <c r="I47" s="8" t="s">
        <v>74</v>
      </c>
      <c r="J47" s="8" t="s">
        <v>269</v>
      </c>
      <c r="K47" s="8" t="s">
        <v>38</v>
      </c>
      <c r="L47" s="6"/>
      <c r="M47" s="7">
        <v>46041</v>
      </c>
      <c r="N47" s="6" t="s">
        <v>39</v>
      </c>
      <c r="O47" s="8" t="s">
        <v>270</v>
      </c>
      <c r="P47" s="6" t="str">
        <f>HYPERLINK("https://docs.wto.org/imrd/directdoc.asp?DDFDocuments/t/G/TBTN25/EU1171.DOCX", "https://docs.wto.org/imrd/directdoc.asp?DDFDocuments/t/G/TBTN25/EU1171.DOCX")</f>
        <v>https://docs.wto.org/imrd/directdoc.asp?DDFDocuments/t/G/TBTN25/EU1171.DOCX</v>
      </c>
      <c r="Q47" s="6" t="str">
        <f>HYPERLINK("https://docs.wto.org/imrd/directdoc.asp?DDFDocuments/u/G/TBTN25/EU1171.DOCX", "https://docs.wto.org/imrd/directdoc.asp?DDFDocuments/u/G/TBTN25/EU1171.DOCX")</f>
        <v>https://docs.wto.org/imrd/directdoc.asp?DDFDocuments/u/G/TBTN25/EU1171.DOCX</v>
      </c>
      <c r="R47" s="6" t="str">
        <f>HYPERLINK("https://docs.wto.org/imrd/directdoc.asp?DDFDocuments/v/G/TBTN25/EU1171.DOCX", "https://docs.wto.org/imrd/directdoc.asp?DDFDocuments/v/G/TBTN25/EU1171.DOCX")</f>
        <v>https://docs.wto.org/imrd/directdoc.asp?DDFDocuments/v/G/TBTN25/EU1171.DOCX</v>
      </c>
      <c r="S47" t="s">
        <v>41</v>
      </c>
      <c r="T47" t="s">
        <v>42</v>
      </c>
      <c r="U47" t="s">
        <v>42</v>
      </c>
      <c r="V47" t="s">
        <v>42</v>
      </c>
      <c r="W47" t="s">
        <v>42</v>
      </c>
      <c r="X47" t="s">
        <v>42</v>
      </c>
      <c r="Y47" t="s">
        <v>42</v>
      </c>
      <c r="Z47" s="2" t="s">
        <v>271</v>
      </c>
      <c r="AA47" t="s">
        <v>38</v>
      </c>
      <c r="AB47" t="s">
        <v>38</v>
      </c>
      <c r="AC47" t="s">
        <v>38</v>
      </c>
      <c r="AD47" t="s">
        <v>38</v>
      </c>
      <c r="AE47" t="s">
        <v>38</v>
      </c>
      <c r="AF47" s="2" t="s">
        <v>38</v>
      </c>
    </row>
    <row r="48" spans="1:32" ht="45" x14ac:dyDescent="0.25">
      <c r="A48" s="8" t="s">
        <v>274</v>
      </c>
      <c r="B48" s="6" t="s">
        <v>31</v>
      </c>
      <c r="C48" s="7">
        <v>45981</v>
      </c>
      <c r="D48" s="9" t="str">
        <f>HYPERLINK("https://www.epingalert.org/en/Search?viewData= G/TBT/N/JPN/886"," G/TBT/N/JPN/886")</f>
        <v xml:space="preserve"> G/TBT/N/JPN/886</v>
      </c>
      <c r="E48" s="8" t="s">
        <v>272</v>
      </c>
      <c r="F48" s="8" t="s">
        <v>273</v>
      </c>
      <c r="H48" s="8" t="s">
        <v>38</v>
      </c>
      <c r="I48" s="8" t="s">
        <v>275</v>
      </c>
      <c r="J48" s="8" t="s">
        <v>37</v>
      </c>
      <c r="K48" s="8" t="s">
        <v>38</v>
      </c>
      <c r="L48" s="6"/>
      <c r="M48" s="7">
        <v>46041</v>
      </c>
      <c r="N48" s="6" t="s">
        <v>39</v>
      </c>
      <c r="O48" s="8" t="s">
        <v>276</v>
      </c>
      <c r="P48" s="6" t="str">
        <f>HYPERLINK("https://docs.wto.org/imrd/directdoc.asp?DDFDocuments/t/G/TBTN25/JPN886.DOCX", "https://docs.wto.org/imrd/directdoc.asp?DDFDocuments/t/G/TBTN25/JPN886.DOCX")</f>
        <v>https://docs.wto.org/imrd/directdoc.asp?DDFDocuments/t/G/TBTN25/JPN886.DOCX</v>
      </c>
      <c r="Q48" s="6" t="str">
        <f>HYPERLINK("https://docs.wto.org/imrd/directdoc.asp?DDFDocuments/u/G/TBTN25/JPN886.DOCX", "https://docs.wto.org/imrd/directdoc.asp?DDFDocuments/u/G/TBTN25/JPN886.DOCX")</f>
        <v>https://docs.wto.org/imrd/directdoc.asp?DDFDocuments/u/G/TBTN25/JPN886.DOCX</v>
      </c>
      <c r="R48" s="6" t="str">
        <f>HYPERLINK("https://docs.wto.org/imrd/directdoc.asp?DDFDocuments/v/G/TBTN25/JPN886.DOCX", "https://docs.wto.org/imrd/directdoc.asp?DDFDocuments/v/G/TBTN25/JPN886.DOCX")</f>
        <v>https://docs.wto.org/imrd/directdoc.asp?DDFDocuments/v/G/TBTN25/JPN886.DOCX</v>
      </c>
      <c r="S48" t="s">
        <v>41</v>
      </c>
      <c r="T48" t="s">
        <v>42</v>
      </c>
      <c r="U48" t="s">
        <v>42</v>
      </c>
      <c r="V48" t="s">
        <v>42</v>
      </c>
      <c r="W48" t="s">
        <v>42</v>
      </c>
      <c r="X48" t="s">
        <v>42</v>
      </c>
      <c r="Y48" t="s">
        <v>42</v>
      </c>
      <c r="Z48" s="2" t="s">
        <v>277</v>
      </c>
      <c r="AA48" t="s">
        <v>38</v>
      </c>
      <c r="AB48" t="s">
        <v>38</v>
      </c>
      <c r="AC48" t="s">
        <v>38</v>
      </c>
      <c r="AD48" t="s">
        <v>38</v>
      </c>
      <c r="AE48" t="s">
        <v>38</v>
      </c>
      <c r="AF48" s="2" t="s">
        <v>38</v>
      </c>
    </row>
    <row r="49" spans="1:32" ht="225" x14ac:dyDescent="0.25">
      <c r="A49" s="8" t="s">
        <v>280</v>
      </c>
      <c r="B49" s="6" t="s">
        <v>199</v>
      </c>
      <c r="C49" s="7">
        <v>45980</v>
      </c>
      <c r="D49" s="9" t="str">
        <f>HYPERLINK("https://www.epingalert.org/en/Search?viewData= G/TBT/N/USA/2243"," G/TBT/N/USA/2243")</f>
        <v xml:space="preserve"> G/TBT/N/USA/2243</v>
      </c>
      <c r="E49" s="8" t="s">
        <v>278</v>
      </c>
      <c r="F49" s="8" t="s">
        <v>279</v>
      </c>
      <c r="H49" s="8" t="s">
        <v>38</v>
      </c>
      <c r="I49" s="8" t="s">
        <v>203</v>
      </c>
      <c r="J49" s="8" t="s">
        <v>75</v>
      </c>
      <c r="K49" s="8" t="s">
        <v>38</v>
      </c>
      <c r="L49" s="6"/>
      <c r="M49" s="7">
        <v>46008</v>
      </c>
      <c r="N49" s="6" t="s">
        <v>39</v>
      </c>
      <c r="O49" s="8" t="s">
        <v>281</v>
      </c>
      <c r="P49" s="6" t="str">
        <f>HYPERLINK("https://docs.wto.org/imrd/directdoc.asp?DDFDocuments/t/G/TBTN25/USA2243.DOCX", "https://docs.wto.org/imrd/directdoc.asp?DDFDocuments/t/G/TBTN25/USA2243.DOCX")</f>
        <v>https://docs.wto.org/imrd/directdoc.asp?DDFDocuments/t/G/TBTN25/USA2243.DOCX</v>
      </c>
      <c r="Q49" s="6" t="str">
        <f>HYPERLINK("https://docs.wto.org/imrd/directdoc.asp?DDFDocuments/u/G/TBTN25/USA2243.DOCX", "https://docs.wto.org/imrd/directdoc.asp?DDFDocuments/u/G/TBTN25/USA2243.DOCX")</f>
        <v>https://docs.wto.org/imrd/directdoc.asp?DDFDocuments/u/G/TBTN25/USA2243.DOCX</v>
      </c>
      <c r="R49" s="6" t="str">
        <f>HYPERLINK("https://docs.wto.org/imrd/directdoc.asp?DDFDocuments/v/G/TBTN25/USA2243.DOCX", "https://docs.wto.org/imrd/directdoc.asp?DDFDocuments/v/G/TBTN25/USA2243.DOCX")</f>
        <v>https://docs.wto.org/imrd/directdoc.asp?DDFDocuments/v/G/TBTN25/USA2243.DOCX</v>
      </c>
      <c r="S49" t="s">
        <v>41</v>
      </c>
      <c r="T49" t="s">
        <v>42</v>
      </c>
      <c r="U49" t="s">
        <v>42</v>
      </c>
      <c r="V49" t="s">
        <v>42</v>
      </c>
      <c r="W49" t="s">
        <v>42</v>
      </c>
      <c r="X49" t="s">
        <v>42</v>
      </c>
      <c r="Y49" t="s">
        <v>42</v>
      </c>
      <c r="Z49" s="2" t="s">
        <v>282</v>
      </c>
      <c r="AA49" t="s">
        <v>38</v>
      </c>
      <c r="AB49" t="s">
        <v>38</v>
      </c>
      <c r="AC49" t="s">
        <v>38</v>
      </c>
      <c r="AD49" t="s">
        <v>38</v>
      </c>
      <c r="AE49" t="s">
        <v>38</v>
      </c>
      <c r="AF49" s="2" t="s">
        <v>38</v>
      </c>
    </row>
    <row r="50" spans="1:32" ht="30" x14ac:dyDescent="0.25">
      <c r="A50" s="8" t="s">
        <v>286</v>
      </c>
      <c r="B50" s="6" t="s">
        <v>283</v>
      </c>
      <c r="C50" s="7">
        <v>45980</v>
      </c>
      <c r="D50" s="9" t="str">
        <f>HYPERLINK("https://www.epingalert.org/en/Search?viewData= G/TBT/N/JOR/80"," G/TBT/N/JOR/80")</f>
        <v xml:space="preserve"> G/TBT/N/JOR/80</v>
      </c>
      <c r="E50" s="8" t="s">
        <v>284</v>
      </c>
      <c r="F50" s="8" t="s">
        <v>285</v>
      </c>
      <c r="H50" s="8" t="s">
        <v>38</v>
      </c>
      <c r="I50" s="8" t="s">
        <v>287</v>
      </c>
      <c r="J50" s="8" t="s">
        <v>288</v>
      </c>
      <c r="K50" s="8" t="s">
        <v>224</v>
      </c>
      <c r="L50" s="6"/>
      <c r="M50" s="7">
        <v>46040</v>
      </c>
      <c r="N50" s="6" t="s">
        <v>39</v>
      </c>
      <c r="O50" s="8" t="s">
        <v>289</v>
      </c>
      <c r="P50" s="6" t="str">
        <f>HYPERLINK("https://docs.wto.org/imrd/directdoc.asp?DDFDocuments/t/G/TBTN25/JOR80.DOCX", "https://docs.wto.org/imrd/directdoc.asp?DDFDocuments/t/G/TBTN25/JOR80.DOCX")</f>
        <v>https://docs.wto.org/imrd/directdoc.asp?DDFDocuments/t/G/TBTN25/JOR80.DOCX</v>
      </c>
      <c r="Q50" s="6" t="str">
        <f>HYPERLINK("https://docs.wto.org/imrd/directdoc.asp?DDFDocuments/u/G/TBTN25/JOR80.DOCX", "https://docs.wto.org/imrd/directdoc.asp?DDFDocuments/u/G/TBTN25/JOR80.DOCX")</f>
        <v>https://docs.wto.org/imrd/directdoc.asp?DDFDocuments/u/G/TBTN25/JOR80.DOCX</v>
      </c>
      <c r="R50" s="6" t="str">
        <f>HYPERLINK("https://docs.wto.org/imrd/directdoc.asp?DDFDocuments/v/G/TBTN25/JOR80.DOCX", "https://docs.wto.org/imrd/directdoc.asp?DDFDocuments/v/G/TBTN25/JOR80.DOCX")</f>
        <v>https://docs.wto.org/imrd/directdoc.asp?DDFDocuments/v/G/TBTN25/JOR80.DOCX</v>
      </c>
      <c r="S50" t="s">
        <v>41</v>
      </c>
      <c r="T50" t="s">
        <v>42</v>
      </c>
      <c r="U50" t="s">
        <v>42</v>
      </c>
      <c r="V50" t="s">
        <v>42</v>
      </c>
      <c r="W50" t="s">
        <v>42</v>
      </c>
      <c r="X50" t="s">
        <v>42</v>
      </c>
      <c r="Y50" t="s">
        <v>42</v>
      </c>
      <c r="Z50" s="2" t="s">
        <v>290</v>
      </c>
      <c r="AA50" t="s">
        <v>38</v>
      </c>
      <c r="AB50" t="s">
        <v>38</v>
      </c>
      <c r="AC50" t="s">
        <v>38</v>
      </c>
      <c r="AD50" t="s">
        <v>38</v>
      </c>
      <c r="AE50" t="s">
        <v>38</v>
      </c>
      <c r="AF50" s="2" t="s">
        <v>38</v>
      </c>
    </row>
    <row r="51" spans="1:32" ht="90" x14ac:dyDescent="0.25">
      <c r="A51" s="8" t="s">
        <v>294</v>
      </c>
      <c r="B51" s="6" t="s">
        <v>291</v>
      </c>
      <c r="C51" s="7">
        <v>45980</v>
      </c>
      <c r="D51" s="9" t="str">
        <f>HYPERLINK("https://www.epingalert.org/en/Search?viewData= G/TBT/N/KOR/1328"," G/TBT/N/KOR/1328")</f>
        <v xml:space="preserve"> G/TBT/N/KOR/1328</v>
      </c>
      <c r="E51" s="8" t="s">
        <v>292</v>
      </c>
      <c r="F51" s="8" t="s">
        <v>293</v>
      </c>
      <c r="H51" s="8" t="s">
        <v>38</v>
      </c>
      <c r="I51" s="8" t="s">
        <v>295</v>
      </c>
      <c r="J51" s="8" t="s">
        <v>37</v>
      </c>
      <c r="K51" s="8" t="s">
        <v>38</v>
      </c>
      <c r="L51" s="6"/>
      <c r="M51" s="7">
        <v>46040</v>
      </c>
      <c r="N51" s="6" t="s">
        <v>39</v>
      </c>
      <c r="O51" s="8" t="s">
        <v>296</v>
      </c>
      <c r="P51" s="6" t="str">
        <f>HYPERLINK("https://docs.wto.org/imrd/directdoc.asp?DDFDocuments/t/G/TBTN25/KOR1328.DOCX", "https://docs.wto.org/imrd/directdoc.asp?DDFDocuments/t/G/TBTN25/KOR1328.DOCX")</f>
        <v>https://docs.wto.org/imrd/directdoc.asp?DDFDocuments/t/G/TBTN25/KOR1328.DOCX</v>
      </c>
      <c r="Q51" s="6" t="str">
        <f>HYPERLINK("https://docs.wto.org/imrd/directdoc.asp?DDFDocuments/u/G/TBTN25/KOR1328.DOCX", "https://docs.wto.org/imrd/directdoc.asp?DDFDocuments/u/G/TBTN25/KOR1328.DOCX")</f>
        <v>https://docs.wto.org/imrd/directdoc.asp?DDFDocuments/u/G/TBTN25/KOR1328.DOCX</v>
      </c>
      <c r="R51" s="6" t="str">
        <f>HYPERLINK("https://docs.wto.org/imrd/directdoc.asp?DDFDocuments/v/G/TBTN25/KOR1328.DOCX", "https://docs.wto.org/imrd/directdoc.asp?DDFDocuments/v/G/TBTN25/KOR1328.DOCX")</f>
        <v>https://docs.wto.org/imrd/directdoc.asp?DDFDocuments/v/G/TBTN25/KOR1328.DOCX</v>
      </c>
      <c r="S51" t="s">
        <v>41</v>
      </c>
      <c r="T51" t="s">
        <v>42</v>
      </c>
      <c r="U51" t="s">
        <v>42</v>
      </c>
      <c r="V51" t="s">
        <v>42</v>
      </c>
      <c r="W51" t="s">
        <v>42</v>
      </c>
      <c r="X51" t="s">
        <v>42</v>
      </c>
      <c r="Y51" t="s">
        <v>42</v>
      </c>
      <c r="Z51" s="2" t="s">
        <v>297</v>
      </c>
      <c r="AA51" t="s">
        <v>38</v>
      </c>
      <c r="AB51" t="s">
        <v>38</v>
      </c>
      <c r="AC51" t="s">
        <v>38</v>
      </c>
      <c r="AD51" t="s">
        <v>38</v>
      </c>
      <c r="AE51" t="s">
        <v>38</v>
      </c>
      <c r="AF51" s="2" t="s">
        <v>38</v>
      </c>
    </row>
    <row r="52" spans="1:32" ht="135" x14ac:dyDescent="0.25">
      <c r="A52" s="8" t="s">
        <v>300</v>
      </c>
      <c r="B52" s="6" t="s">
        <v>199</v>
      </c>
      <c r="C52" s="7">
        <v>45980</v>
      </c>
      <c r="D52" s="9" t="str">
        <f>HYPERLINK("https://www.epingalert.org/en/Search?viewData= G/TBT/N/USA/2244"," G/TBT/N/USA/2244")</f>
        <v xml:space="preserve"> G/TBT/N/USA/2244</v>
      </c>
      <c r="E52" s="8" t="s">
        <v>298</v>
      </c>
      <c r="F52" s="8" t="s">
        <v>299</v>
      </c>
      <c r="H52" s="8" t="s">
        <v>301</v>
      </c>
      <c r="I52" s="8" t="s">
        <v>302</v>
      </c>
      <c r="J52" s="8" t="s">
        <v>303</v>
      </c>
      <c r="K52" s="8" t="s">
        <v>224</v>
      </c>
      <c r="L52" s="6"/>
      <c r="M52" s="7">
        <v>46042</v>
      </c>
      <c r="N52" s="6" t="s">
        <v>39</v>
      </c>
      <c r="O52" s="8" t="s">
        <v>304</v>
      </c>
      <c r="P52" s="6" t="str">
        <f>HYPERLINK("https://docs.wto.org/imrd/directdoc.asp?DDFDocuments/t/G/TBTN25/USA2244.DOCX", "https://docs.wto.org/imrd/directdoc.asp?DDFDocuments/t/G/TBTN25/USA2244.DOCX")</f>
        <v>https://docs.wto.org/imrd/directdoc.asp?DDFDocuments/t/G/TBTN25/USA2244.DOCX</v>
      </c>
      <c r="Q52" s="6" t="str">
        <f>HYPERLINK("https://docs.wto.org/imrd/directdoc.asp?DDFDocuments/u/G/TBTN25/USA2244.DOCX", "https://docs.wto.org/imrd/directdoc.asp?DDFDocuments/u/G/TBTN25/USA2244.DOCX")</f>
        <v>https://docs.wto.org/imrd/directdoc.asp?DDFDocuments/u/G/TBTN25/USA2244.DOCX</v>
      </c>
      <c r="R52" s="6" t="str">
        <f>HYPERLINK("https://docs.wto.org/imrd/directdoc.asp?DDFDocuments/v/G/TBTN25/USA2244.DOCX", "https://docs.wto.org/imrd/directdoc.asp?DDFDocuments/v/G/TBTN25/USA2244.DOCX")</f>
        <v>https://docs.wto.org/imrd/directdoc.asp?DDFDocuments/v/G/TBTN25/USA2244.DOCX</v>
      </c>
      <c r="S52" t="s">
        <v>42</v>
      </c>
      <c r="T52" t="s">
        <v>42</v>
      </c>
      <c r="U52" t="s">
        <v>42</v>
      </c>
      <c r="V52" t="s">
        <v>42</v>
      </c>
      <c r="W52" t="s">
        <v>42</v>
      </c>
      <c r="X52" t="s">
        <v>42</v>
      </c>
      <c r="Y52" t="s">
        <v>41</v>
      </c>
      <c r="Z52" s="2" t="s">
        <v>305</v>
      </c>
      <c r="AA52" t="s">
        <v>38</v>
      </c>
      <c r="AB52" t="s">
        <v>38</v>
      </c>
      <c r="AC52" t="s">
        <v>38</v>
      </c>
      <c r="AD52" t="s">
        <v>38</v>
      </c>
      <c r="AE52" t="s">
        <v>38</v>
      </c>
      <c r="AF52" s="2" t="s">
        <v>38</v>
      </c>
    </row>
    <row r="53" spans="1:32" ht="180" x14ac:dyDescent="0.25">
      <c r="A53" s="8" t="s">
        <v>202</v>
      </c>
      <c r="B53" s="6" t="s">
        <v>199</v>
      </c>
      <c r="C53" s="7">
        <v>45980</v>
      </c>
      <c r="D53" s="9" t="str">
        <f>HYPERLINK("https://www.epingalert.org/en/Search?viewData= G/TBT/N/USA/2245"," G/TBT/N/USA/2245")</f>
        <v xml:space="preserve"> G/TBT/N/USA/2245</v>
      </c>
      <c r="E53" s="8" t="s">
        <v>306</v>
      </c>
      <c r="F53" s="8" t="s">
        <v>307</v>
      </c>
      <c r="H53" s="8" t="s">
        <v>38</v>
      </c>
      <c r="I53" s="8" t="s">
        <v>203</v>
      </c>
      <c r="J53" s="8" t="s">
        <v>308</v>
      </c>
      <c r="K53" s="8" t="s">
        <v>38</v>
      </c>
      <c r="L53" s="6"/>
      <c r="M53" s="7">
        <v>45989</v>
      </c>
      <c r="N53" s="6" t="s">
        <v>39</v>
      </c>
      <c r="O53" s="8" t="s">
        <v>309</v>
      </c>
      <c r="P53" s="6" t="str">
        <f>HYPERLINK("https://docs.wto.org/imrd/directdoc.asp?DDFDocuments/t/G/TBTN25/USA2245.DOCX", "https://docs.wto.org/imrd/directdoc.asp?DDFDocuments/t/G/TBTN25/USA2245.DOCX")</f>
        <v>https://docs.wto.org/imrd/directdoc.asp?DDFDocuments/t/G/TBTN25/USA2245.DOCX</v>
      </c>
      <c r="Q53" s="6" t="str">
        <f>HYPERLINK("https://docs.wto.org/imrd/directdoc.asp?DDFDocuments/u/G/TBTN25/USA2245.DOCX", "https://docs.wto.org/imrd/directdoc.asp?DDFDocuments/u/G/TBTN25/USA2245.DOCX")</f>
        <v>https://docs.wto.org/imrd/directdoc.asp?DDFDocuments/u/G/TBTN25/USA2245.DOCX</v>
      </c>
      <c r="R53" s="6" t="str">
        <f>HYPERLINK("https://docs.wto.org/imrd/directdoc.asp?DDFDocuments/v/G/TBTN25/USA2245.DOCX", "https://docs.wto.org/imrd/directdoc.asp?DDFDocuments/v/G/TBTN25/USA2245.DOCX")</f>
        <v>https://docs.wto.org/imrd/directdoc.asp?DDFDocuments/v/G/TBTN25/USA2245.DOCX</v>
      </c>
      <c r="S53" t="s">
        <v>41</v>
      </c>
      <c r="T53" t="s">
        <v>42</v>
      </c>
      <c r="U53" t="s">
        <v>42</v>
      </c>
      <c r="V53" t="s">
        <v>42</v>
      </c>
      <c r="W53" t="s">
        <v>42</v>
      </c>
      <c r="X53" t="s">
        <v>42</v>
      </c>
      <c r="Y53" t="s">
        <v>42</v>
      </c>
      <c r="Z53" s="2" t="s">
        <v>310</v>
      </c>
      <c r="AA53" t="s">
        <v>38</v>
      </c>
      <c r="AB53" t="s">
        <v>38</v>
      </c>
      <c r="AC53" t="s">
        <v>38</v>
      </c>
      <c r="AD53" t="s">
        <v>38</v>
      </c>
      <c r="AE53" t="s">
        <v>38</v>
      </c>
      <c r="AF53" s="2" t="s">
        <v>38</v>
      </c>
    </row>
    <row r="54" spans="1:32" ht="45" x14ac:dyDescent="0.25">
      <c r="A54" s="8" t="s">
        <v>313</v>
      </c>
      <c r="B54" s="6" t="s">
        <v>191</v>
      </c>
      <c r="C54" s="7">
        <v>45979</v>
      </c>
      <c r="D54" s="9" t="str">
        <f>HYPERLINK("https://www.epingalert.org/en/Search?viewData= G/TBT/N/UGA/2266"," G/TBT/N/UGA/2266")</f>
        <v xml:space="preserve"> G/TBT/N/UGA/2266</v>
      </c>
      <c r="E54" s="8" t="s">
        <v>311</v>
      </c>
      <c r="F54" s="8" t="s">
        <v>312</v>
      </c>
      <c r="H54" s="8" t="s">
        <v>104</v>
      </c>
      <c r="I54" s="8" t="s">
        <v>105</v>
      </c>
      <c r="J54" s="8" t="s">
        <v>314</v>
      </c>
      <c r="K54" s="8" t="s">
        <v>38</v>
      </c>
      <c r="L54" s="6"/>
      <c r="M54" s="7">
        <v>46039</v>
      </c>
      <c r="N54" s="6" t="s">
        <v>39</v>
      </c>
      <c r="O54" s="8" t="s">
        <v>315</v>
      </c>
      <c r="P54" s="6" t="str">
        <f>HYPERLINK("https://docs.wto.org/imrd/directdoc.asp?DDFDocuments/t/G/TBTN25/UGA2266.DOCX", "https://docs.wto.org/imrd/directdoc.asp?DDFDocuments/t/G/TBTN25/UGA2266.DOCX")</f>
        <v>https://docs.wto.org/imrd/directdoc.asp?DDFDocuments/t/G/TBTN25/UGA2266.DOCX</v>
      </c>
      <c r="Q54" s="6" t="str">
        <f>HYPERLINK("https://docs.wto.org/imrd/directdoc.asp?DDFDocuments/u/G/TBTN25/UGA2266.DOCX", "https://docs.wto.org/imrd/directdoc.asp?DDFDocuments/u/G/TBTN25/UGA2266.DOCX")</f>
        <v>https://docs.wto.org/imrd/directdoc.asp?DDFDocuments/u/G/TBTN25/UGA2266.DOCX</v>
      </c>
      <c r="R54" s="6" t="str">
        <f>HYPERLINK("https://docs.wto.org/imrd/directdoc.asp?DDFDocuments/v/G/TBTN25/UGA2266.DOCX", "https://docs.wto.org/imrd/directdoc.asp?DDFDocuments/v/G/TBTN25/UGA2266.DOCX")</f>
        <v>https://docs.wto.org/imrd/directdoc.asp?DDFDocuments/v/G/TBTN25/UGA2266.DOCX</v>
      </c>
      <c r="S54" t="s">
        <v>41</v>
      </c>
      <c r="T54" t="s">
        <v>42</v>
      </c>
      <c r="U54" t="s">
        <v>42</v>
      </c>
      <c r="V54" t="s">
        <v>42</v>
      </c>
      <c r="W54" t="s">
        <v>42</v>
      </c>
      <c r="X54" t="s">
        <v>42</v>
      </c>
      <c r="Y54" t="s">
        <v>42</v>
      </c>
      <c r="Z54" s="2" t="s">
        <v>316</v>
      </c>
      <c r="AA54" t="s">
        <v>38</v>
      </c>
      <c r="AB54" t="s">
        <v>38</v>
      </c>
      <c r="AC54" t="s">
        <v>38</v>
      </c>
      <c r="AD54" t="s">
        <v>38</v>
      </c>
      <c r="AE54" t="s">
        <v>38</v>
      </c>
      <c r="AF54" s="2" t="s">
        <v>38</v>
      </c>
    </row>
    <row r="55" spans="1:32" ht="45" x14ac:dyDescent="0.25">
      <c r="A55" s="8" t="s">
        <v>319</v>
      </c>
      <c r="B55" s="6" t="s">
        <v>191</v>
      </c>
      <c r="C55" s="7">
        <v>45979</v>
      </c>
      <c r="D55" s="9" t="str">
        <f>HYPERLINK("https://www.epingalert.org/en/Search?viewData= G/TBT/N/UGA/2264"," G/TBT/N/UGA/2264")</f>
        <v xml:space="preserve"> G/TBT/N/UGA/2264</v>
      </c>
      <c r="E55" s="8" t="s">
        <v>317</v>
      </c>
      <c r="F55" s="8" t="s">
        <v>318</v>
      </c>
      <c r="H55" s="8" t="s">
        <v>104</v>
      </c>
      <c r="I55" s="8" t="s">
        <v>105</v>
      </c>
      <c r="J55" s="8" t="s">
        <v>320</v>
      </c>
      <c r="K55" s="8" t="s">
        <v>38</v>
      </c>
      <c r="L55" s="6"/>
      <c r="M55" s="7">
        <v>46039</v>
      </c>
      <c r="N55" s="6" t="s">
        <v>39</v>
      </c>
      <c r="O55" s="8" t="s">
        <v>321</v>
      </c>
      <c r="P55" s="6" t="str">
        <f>HYPERLINK("https://docs.wto.org/imrd/directdoc.asp?DDFDocuments/t/G/TBTN25/UGA2264.DOCX", "https://docs.wto.org/imrd/directdoc.asp?DDFDocuments/t/G/TBTN25/UGA2264.DOCX")</f>
        <v>https://docs.wto.org/imrd/directdoc.asp?DDFDocuments/t/G/TBTN25/UGA2264.DOCX</v>
      </c>
      <c r="Q55" s="6" t="str">
        <f>HYPERLINK("https://docs.wto.org/imrd/directdoc.asp?DDFDocuments/u/G/TBTN25/UGA2264.DOCX", "https://docs.wto.org/imrd/directdoc.asp?DDFDocuments/u/G/TBTN25/UGA2264.DOCX")</f>
        <v>https://docs.wto.org/imrd/directdoc.asp?DDFDocuments/u/G/TBTN25/UGA2264.DOCX</v>
      </c>
      <c r="R55" s="6" t="str">
        <f>HYPERLINK("https://docs.wto.org/imrd/directdoc.asp?DDFDocuments/v/G/TBTN25/UGA2264.DOCX", "https://docs.wto.org/imrd/directdoc.asp?DDFDocuments/v/G/TBTN25/UGA2264.DOCX")</f>
        <v>https://docs.wto.org/imrd/directdoc.asp?DDFDocuments/v/G/TBTN25/UGA2264.DOCX</v>
      </c>
      <c r="S55" t="s">
        <v>42</v>
      </c>
      <c r="T55" t="s">
        <v>42</v>
      </c>
      <c r="U55" t="s">
        <v>41</v>
      </c>
      <c r="V55" t="s">
        <v>42</v>
      </c>
      <c r="W55" t="s">
        <v>42</v>
      </c>
      <c r="X55" t="s">
        <v>42</v>
      </c>
      <c r="Y55" t="s">
        <v>42</v>
      </c>
      <c r="Z55" s="2" t="s">
        <v>322</v>
      </c>
      <c r="AA55" t="s">
        <v>38</v>
      </c>
      <c r="AB55" t="s">
        <v>38</v>
      </c>
      <c r="AC55" t="s">
        <v>38</v>
      </c>
      <c r="AD55" t="s">
        <v>38</v>
      </c>
      <c r="AE55" t="s">
        <v>38</v>
      </c>
      <c r="AF55" s="2" t="s">
        <v>38</v>
      </c>
    </row>
    <row r="56" spans="1:32" ht="75" x14ac:dyDescent="0.25">
      <c r="A56" s="8" t="s">
        <v>325</v>
      </c>
      <c r="B56" s="6" t="s">
        <v>191</v>
      </c>
      <c r="C56" s="7">
        <v>45979</v>
      </c>
      <c r="D56" s="9" t="str">
        <f>HYPERLINK("https://www.epingalert.org/en/Search?viewData= G/TBT/N/UGA/2269"," G/TBT/N/UGA/2269")</f>
        <v xml:space="preserve"> G/TBT/N/UGA/2269</v>
      </c>
      <c r="E56" s="8" t="s">
        <v>323</v>
      </c>
      <c r="F56" s="8" t="s">
        <v>324</v>
      </c>
      <c r="H56" s="8" t="s">
        <v>326</v>
      </c>
      <c r="I56" s="8" t="s">
        <v>327</v>
      </c>
      <c r="J56" s="8" t="s">
        <v>150</v>
      </c>
      <c r="K56" s="8" t="s">
        <v>38</v>
      </c>
      <c r="L56" s="6"/>
      <c r="M56" s="7">
        <v>46039</v>
      </c>
      <c r="N56" s="6" t="s">
        <v>39</v>
      </c>
      <c r="O56" s="8" t="s">
        <v>328</v>
      </c>
      <c r="P56" s="6" t="str">
        <f>HYPERLINK("https://docs.wto.org/imrd/directdoc.asp?DDFDocuments/t/G/TBTN25/UGA2269.DOCX", "https://docs.wto.org/imrd/directdoc.asp?DDFDocuments/t/G/TBTN25/UGA2269.DOCX")</f>
        <v>https://docs.wto.org/imrd/directdoc.asp?DDFDocuments/t/G/TBTN25/UGA2269.DOCX</v>
      </c>
      <c r="Q56" s="6" t="str">
        <f>HYPERLINK("https://docs.wto.org/imrd/directdoc.asp?DDFDocuments/u/G/TBTN25/UGA2269.DOCX", "https://docs.wto.org/imrd/directdoc.asp?DDFDocuments/u/G/TBTN25/UGA2269.DOCX")</f>
        <v>https://docs.wto.org/imrd/directdoc.asp?DDFDocuments/u/G/TBTN25/UGA2269.DOCX</v>
      </c>
      <c r="R56" s="6" t="str">
        <f>HYPERLINK("https://docs.wto.org/imrd/directdoc.asp?DDFDocuments/v/G/TBTN25/UGA2269.DOCX", "https://docs.wto.org/imrd/directdoc.asp?DDFDocuments/v/G/TBTN25/UGA2269.DOCX")</f>
        <v>https://docs.wto.org/imrd/directdoc.asp?DDFDocuments/v/G/TBTN25/UGA2269.DOCX</v>
      </c>
      <c r="S56" t="s">
        <v>41</v>
      </c>
      <c r="T56" t="s">
        <v>42</v>
      </c>
      <c r="U56" t="s">
        <v>41</v>
      </c>
      <c r="V56" t="s">
        <v>42</v>
      </c>
      <c r="W56" t="s">
        <v>42</v>
      </c>
      <c r="X56" t="s">
        <v>42</v>
      </c>
      <c r="Y56" t="s">
        <v>42</v>
      </c>
      <c r="Z56" s="2" t="s">
        <v>329</v>
      </c>
      <c r="AA56" t="s">
        <v>38</v>
      </c>
      <c r="AB56" t="s">
        <v>38</v>
      </c>
      <c r="AC56" t="s">
        <v>38</v>
      </c>
      <c r="AD56" t="s">
        <v>38</v>
      </c>
      <c r="AE56" t="s">
        <v>38</v>
      </c>
      <c r="AF56" s="2" t="s">
        <v>38</v>
      </c>
    </row>
    <row r="57" spans="1:32" ht="390" x14ac:dyDescent="0.25">
      <c r="A57" s="8" t="s">
        <v>319</v>
      </c>
      <c r="B57" s="6" t="s">
        <v>191</v>
      </c>
      <c r="C57" s="7">
        <v>45979</v>
      </c>
      <c r="D57" s="9" t="str">
        <f>HYPERLINK("https://www.epingalert.org/en/Search?viewData= G/TBT/N/UGA/2268"," G/TBT/N/UGA/2268")</f>
        <v xml:space="preserve"> G/TBT/N/UGA/2268</v>
      </c>
      <c r="E57" s="8" t="s">
        <v>330</v>
      </c>
      <c r="F57" s="8" t="s">
        <v>331</v>
      </c>
      <c r="H57" s="8" t="s">
        <v>104</v>
      </c>
      <c r="I57" s="8" t="s">
        <v>105</v>
      </c>
      <c r="J57" s="8" t="s">
        <v>314</v>
      </c>
      <c r="K57" s="8" t="s">
        <v>38</v>
      </c>
      <c r="L57" s="6"/>
      <c r="M57" s="7">
        <v>46039</v>
      </c>
      <c r="N57" s="6" t="s">
        <v>39</v>
      </c>
      <c r="O57" s="8" t="s">
        <v>332</v>
      </c>
      <c r="P57" s="6" t="str">
        <f>HYPERLINK("https://docs.wto.org/imrd/directdoc.asp?DDFDocuments/t/G/TBTN25/UGA2268.DOCX", "https://docs.wto.org/imrd/directdoc.asp?DDFDocuments/t/G/TBTN25/UGA2268.DOCX")</f>
        <v>https://docs.wto.org/imrd/directdoc.asp?DDFDocuments/t/G/TBTN25/UGA2268.DOCX</v>
      </c>
      <c r="Q57" s="6" t="str">
        <f>HYPERLINK("https://docs.wto.org/imrd/directdoc.asp?DDFDocuments/u/G/TBTN25/UGA2268.DOCX", "https://docs.wto.org/imrd/directdoc.asp?DDFDocuments/u/G/TBTN25/UGA2268.DOCX")</f>
        <v>https://docs.wto.org/imrd/directdoc.asp?DDFDocuments/u/G/TBTN25/UGA2268.DOCX</v>
      </c>
      <c r="R57" s="6" t="str">
        <f>HYPERLINK("https://docs.wto.org/imrd/directdoc.asp?DDFDocuments/v/G/TBTN25/UGA2268.DOCX", "https://docs.wto.org/imrd/directdoc.asp?DDFDocuments/v/G/TBTN25/UGA2268.DOCX")</f>
        <v>https://docs.wto.org/imrd/directdoc.asp?DDFDocuments/v/G/TBTN25/UGA2268.DOCX</v>
      </c>
      <c r="S57" t="s">
        <v>41</v>
      </c>
      <c r="T57" t="s">
        <v>42</v>
      </c>
      <c r="U57" t="s">
        <v>42</v>
      </c>
      <c r="V57" t="s">
        <v>42</v>
      </c>
      <c r="W57" t="s">
        <v>42</v>
      </c>
      <c r="X57" t="s">
        <v>42</v>
      </c>
      <c r="Y57" t="s">
        <v>42</v>
      </c>
      <c r="Z57" s="2" t="s">
        <v>333</v>
      </c>
      <c r="AA57" t="s">
        <v>38</v>
      </c>
      <c r="AB57" t="s">
        <v>38</v>
      </c>
      <c r="AC57" t="s">
        <v>38</v>
      </c>
      <c r="AD57" t="s">
        <v>38</v>
      </c>
      <c r="AE57" t="s">
        <v>38</v>
      </c>
      <c r="AF57" s="2" t="s">
        <v>38</v>
      </c>
    </row>
    <row r="58" spans="1:32" ht="390" x14ac:dyDescent="0.25">
      <c r="A58" s="8" t="s">
        <v>319</v>
      </c>
      <c r="B58" s="6" t="s">
        <v>191</v>
      </c>
      <c r="C58" s="7">
        <v>45979</v>
      </c>
      <c r="D58" s="9" t="str">
        <f>HYPERLINK("https://www.epingalert.org/en/Search?viewData= G/TBT/N/UGA/2267"," G/TBT/N/UGA/2267")</f>
        <v xml:space="preserve"> G/TBT/N/UGA/2267</v>
      </c>
      <c r="E58" s="8" t="s">
        <v>334</v>
      </c>
      <c r="F58" s="8" t="s">
        <v>335</v>
      </c>
      <c r="H58" s="8" t="s">
        <v>104</v>
      </c>
      <c r="I58" s="8" t="s">
        <v>105</v>
      </c>
      <c r="J58" s="8" t="s">
        <v>314</v>
      </c>
      <c r="K58" s="8" t="s">
        <v>38</v>
      </c>
      <c r="L58" s="6"/>
      <c r="M58" s="7">
        <v>46039</v>
      </c>
      <c r="N58" s="6" t="s">
        <v>39</v>
      </c>
      <c r="O58" s="8" t="s">
        <v>336</v>
      </c>
      <c r="P58" s="6" t="str">
        <f>HYPERLINK("https://docs.wto.org/imrd/directdoc.asp?DDFDocuments/t/G/TBTN25/UGA2267.DOCX", "https://docs.wto.org/imrd/directdoc.asp?DDFDocuments/t/G/TBTN25/UGA2267.DOCX")</f>
        <v>https://docs.wto.org/imrd/directdoc.asp?DDFDocuments/t/G/TBTN25/UGA2267.DOCX</v>
      </c>
      <c r="Q58" s="6" t="str">
        <f>HYPERLINK("https://docs.wto.org/imrd/directdoc.asp?DDFDocuments/u/G/TBTN25/UGA2267.DOCX", "https://docs.wto.org/imrd/directdoc.asp?DDFDocuments/u/G/TBTN25/UGA2267.DOCX")</f>
        <v>https://docs.wto.org/imrd/directdoc.asp?DDFDocuments/u/G/TBTN25/UGA2267.DOCX</v>
      </c>
      <c r="R58" s="6" t="str">
        <f>HYPERLINK("https://docs.wto.org/imrd/directdoc.asp?DDFDocuments/v/G/TBTN25/UGA2267.DOCX", "https://docs.wto.org/imrd/directdoc.asp?DDFDocuments/v/G/TBTN25/UGA2267.DOCX")</f>
        <v>https://docs.wto.org/imrd/directdoc.asp?DDFDocuments/v/G/TBTN25/UGA2267.DOCX</v>
      </c>
      <c r="S58" t="s">
        <v>41</v>
      </c>
      <c r="T58" t="s">
        <v>42</v>
      </c>
      <c r="U58" t="s">
        <v>42</v>
      </c>
      <c r="V58" t="s">
        <v>42</v>
      </c>
      <c r="W58" t="s">
        <v>42</v>
      </c>
      <c r="X58" t="s">
        <v>42</v>
      </c>
      <c r="Y58" t="s">
        <v>42</v>
      </c>
      <c r="Z58" s="2" t="s">
        <v>337</v>
      </c>
      <c r="AA58" t="s">
        <v>38</v>
      </c>
      <c r="AB58" t="s">
        <v>38</v>
      </c>
      <c r="AC58" t="s">
        <v>38</v>
      </c>
      <c r="AD58" t="s">
        <v>38</v>
      </c>
      <c r="AE58" t="s">
        <v>38</v>
      </c>
      <c r="AF58" s="2" t="s">
        <v>38</v>
      </c>
    </row>
    <row r="59" spans="1:32" ht="45" x14ac:dyDescent="0.25">
      <c r="A59" s="8" t="s">
        <v>340</v>
      </c>
      <c r="B59" s="6" t="s">
        <v>191</v>
      </c>
      <c r="C59" s="7">
        <v>45979</v>
      </c>
      <c r="D59" s="9" t="str">
        <f>HYPERLINK("https://www.epingalert.org/en/Search?viewData= G/TBT/N/UGA/2265"," G/TBT/N/UGA/2265")</f>
        <v xml:space="preserve"> G/TBT/N/UGA/2265</v>
      </c>
      <c r="E59" s="8" t="s">
        <v>338</v>
      </c>
      <c r="F59" s="8" t="s">
        <v>339</v>
      </c>
      <c r="H59" s="8" t="s">
        <v>104</v>
      </c>
      <c r="I59" s="8" t="s">
        <v>105</v>
      </c>
      <c r="J59" s="8" t="s">
        <v>341</v>
      </c>
      <c r="K59" s="8" t="s">
        <v>342</v>
      </c>
      <c r="L59" s="6"/>
      <c r="M59" s="7">
        <v>46039</v>
      </c>
      <c r="N59" s="6" t="s">
        <v>39</v>
      </c>
      <c r="O59" s="8" t="s">
        <v>343</v>
      </c>
      <c r="P59" s="6" t="str">
        <f>HYPERLINK("https://docs.wto.org/imrd/directdoc.asp?DDFDocuments/t/G/TBTN25/UGA2265.DOCX", "https://docs.wto.org/imrd/directdoc.asp?DDFDocuments/t/G/TBTN25/UGA2265.DOCX")</f>
        <v>https://docs.wto.org/imrd/directdoc.asp?DDFDocuments/t/G/TBTN25/UGA2265.DOCX</v>
      </c>
      <c r="Q59" s="6" t="str">
        <f>HYPERLINK("https://docs.wto.org/imrd/directdoc.asp?DDFDocuments/u/G/TBTN25/UGA2265.DOCX", "https://docs.wto.org/imrd/directdoc.asp?DDFDocuments/u/G/TBTN25/UGA2265.DOCX")</f>
        <v>https://docs.wto.org/imrd/directdoc.asp?DDFDocuments/u/G/TBTN25/UGA2265.DOCX</v>
      </c>
      <c r="R59" s="6" t="str">
        <f>HYPERLINK("https://docs.wto.org/imrd/directdoc.asp?DDFDocuments/v/G/TBTN25/UGA2265.DOCX", "https://docs.wto.org/imrd/directdoc.asp?DDFDocuments/v/G/TBTN25/UGA2265.DOCX")</f>
        <v>https://docs.wto.org/imrd/directdoc.asp?DDFDocuments/v/G/TBTN25/UGA2265.DOCX</v>
      </c>
      <c r="S59" t="s">
        <v>41</v>
      </c>
      <c r="T59" t="s">
        <v>42</v>
      </c>
      <c r="U59" t="s">
        <v>42</v>
      </c>
      <c r="V59" t="s">
        <v>42</v>
      </c>
      <c r="W59" t="s">
        <v>42</v>
      </c>
      <c r="X59" t="s">
        <v>42</v>
      </c>
      <c r="Y59" t="s">
        <v>42</v>
      </c>
      <c r="Z59" s="2" t="s">
        <v>344</v>
      </c>
      <c r="AA59" t="s">
        <v>38</v>
      </c>
      <c r="AB59" t="s">
        <v>38</v>
      </c>
      <c r="AC59" t="s">
        <v>38</v>
      </c>
      <c r="AD59" t="s">
        <v>38</v>
      </c>
      <c r="AE59" t="s">
        <v>38</v>
      </c>
      <c r="AF59" s="2" t="s">
        <v>38</v>
      </c>
    </row>
    <row r="60" spans="1:32" ht="165" x14ac:dyDescent="0.25">
      <c r="A60" s="8" t="s">
        <v>348</v>
      </c>
      <c r="B60" s="6" t="s">
        <v>345</v>
      </c>
      <c r="C60" s="7">
        <v>45978</v>
      </c>
      <c r="D60" s="9" t="str">
        <f>HYPERLINK("https://www.epingalert.org/en/Search?viewData= G/TBT/N/PHL/348"," G/TBT/N/PHL/348")</f>
        <v xml:space="preserve"> G/TBT/N/PHL/348</v>
      </c>
      <c r="E60" s="8" t="s">
        <v>346</v>
      </c>
      <c r="F60" s="8" t="s">
        <v>347</v>
      </c>
      <c r="H60" s="8" t="s">
        <v>38</v>
      </c>
      <c r="I60" s="8" t="s">
        <v>349</v>
      </c>
      <c r="J60" s="8" t="s">
        <v>350</v>
      </c>
      <c r="K60" s="8" t="s">
        <v>58</v>
      </c>
      <c r="L60" s="6"/>
      <c r="M60" s="7">
        <v>45982</v>
      </c>
      <c r="N60" s="6" t="s">
        <v>39</v>
      </c>
      <c r="O60" s="8" t="s">
        <v>351</v>
      </c>
      <c r="P60" s="6" t="str">
        <f>HYPERLINK("https://docs.wto.org/imrd/directdoc.asp?DDFDocuments/t/G/TBTN25/PHL348.DOCX", "https://docs.wto.org/imrd/directdoc.asp?DDFDocuments/t/G/TBTN25/PHL348.DOCX")</f>
        <v>https://docs.wto.org/imrd/directdoc.asp?DDFDocuments/t/G/TBTN25/PHL348.DOCX</v>
      </c>
      <c r="Q60" s="6" t="str">
        <f>HYPERLINK("https://docs.wto.org/imrd/directdoc.asp?DDFDocuments/u/G/TBTN25/PHL348.DOCX", "https://docs.wto.org/imrd/directdoc.asp?DDFDocuments/u/G/TBTN25/PHL348.DOCX")</f>
        <v>https://docs.wto.org/imrd/directdoc.asp?DDFDocuments/u/G/TBTN25/PHL348.DOCX</v>
      </c>
      <c r="R60" s="6" t="str">
        <f>HYPERLINK("https://docs.wto.org/imrd/directdoc.asp?DDFDocuments/v/G/TBTN25/PHL348.DOCX", "https://docs.wto.org/imrd/directdoc.asp?DDFDocuments/v/G/TBTN25/PHL348.DOCX")</f>
        <v>https://docs.wto.org/imrd/directdoc.asp?DDFDocuments/v/G/TBTN25/PHL348.DOCX</v>
      </c>
      <c r="S60" t="s">
        <v>41</v>
      </c>
      <c r="T60" t="s">
        <v>42</v>
      </c>
      <c r="U60" t="s">
        <v>42</v>
      </c>
      <c r="V60" t="s">
        <v>42</v>
      </c>
      <c r="W60" t="s">
        <v>42</v>
      </c>
      <c r="X60" t="s">
        <v>42</v>
      </c>
      <c r="Y60" t="s">
        <v>42</v>
      </c>
      <c r="Z60" s="2" t="s">
        <v>352</v>
      </c>
      <c r="AA60" t="s">
        <v>38</v>
      </c>
      <c r="AB60" t="s">
        <v>38</v>
      </c>
      <c r="AC60" t="s">
        <v>38</v>
      </c>
      <c r="AD60" t="s">
        <v>38</v>
      </c>
      <c r="AE60" t="s">
        <v>38</v>
      </c>
      <c r="AF60" s="2" t="s">
        <v>38</v>
      </c>
    </row>
    <row r="61" spans="1:32" ht="60" x14ac:dyDescent="0.25">
      <c r="A61" s="8" t="s">
        <v>355</v>
      </c>
      <c r="B61" s="6" t="s">
        <v>291</v>
      </c>
      <c r="C61" s="7">
        <v>45978</v>
      </c>
      <c r="D61" s="9" t="str">
        <f>HYPERLINK("https://www.epingalert.org/en/Search?viewData= G/TBT/N/KOR/1327"," G/TBT/N/KOR/1327")</f>
        <v xml:space="preserve"> G/TBT/N/KOR/1327</v>
      </c>
      <c r="E61" s="8" t="s">
        <v>353</v>
      </c>
      <c r="F61" s="8" t="s">
        <v>354</v>
      </c>
      <c r="H61" s="8" t="s">
        <v>356</v>
      </c>
      <c r="I61" s="8" t="s">
        <v>357</v>
      </c>
      <c r="J61" s="8" t="s">
        <v>358</v>
      </c>
      <c r="K61" s="8" t="s">
        <v>359</v>
      </c>
      <c r="L61" s="6"/>
      <c r="M61" s="7">
        <v>46028</v>
      </c>
      <c r="N61" s="6" t="s">
        <v>39</v>
      </c>
      <c r="O61" s="8" t="s">
        <v>360</v>
      </c>
      <c r="P61" s="6" t="str">
        <f>HYPERLINK("https://docs.wto.org/imrd/directdoc.asp?DDFDocuments/t/G/TBTN25/KOR1327.DOCX", "https://docs.wto.org/imrd/directdoc.asp?DDFDocuments/t/G/TBTN25/KOR1327.DOCX")</f>
        <v>https://docs.wto.org/imrd/directdoc.asp?DDFDocuments/t/G/TBTN25/KOR1327.DOCX</v>
      </c>
      <c r="Q61" s="6" t="str">
        <f>HYPERLINK("https://docs.wto.org/imrd/directdoc.asp?DDFDocuments/u/G/TBTN25/KOR1327.DOCX", "https://docs.wto.org/imrd/directdoc.asp?DDFDocuments/u/G/TBTN25/KOR1327.DOCX")</f>
        <v>https://docs.wto.org/imrd/directdoc.asp?DDFDocuments/u/G/TBTN25/KOR1327.DOCX</v>
      </c>
      <c r="R61" s="6" t="str">
        <f>HYPERLINK("https://docs.wto.org/imrd/directdoc.asp?DDFDocuments/v/G/TBTN25/KOR1327.DOCX", "https://docs.wto.org/imrd/directdoc.asp?DDFDocuments/v/G/TBTN25/KOR1327.DOCX")</f>
        <v>https://docs.wto.org/imrd/directdoc.asp?DDFDocuments/v/G/TBTN25/KOR1327.DOCX</v>
      </c>
      <c r="S61" t="s">
        <v>41</v>
      </c>
      <c r="T61" t="s">
        <v>42</v>
      </c>
      <c r="U61" t="s">
        <v>42</v>
      </c>
      <c r="V61" t="s">
        <v>42</v>
      </c>
      <c r="W61" t="s">
        <v>42</v>
      </c>
      <c r="X61" t="s">
        <v>42</v>
      </c>
      <c r="Y61" t="s">
        <v>42</v>
      </c>
      <c r="Z61" s="2" t="s">
        <v>361</v>
      </c>
      <c r="AA61" t="s">
        <v>38</v>
      </c>
      <c r="AB61" t="s">
        <v>38</v>
      </c>
      <c r="AC61" t="s">
        <v>38</v>
      </c>
      <c r="AD61" t="s">
        <v>38</v>
      </c>
      <c r="AE61" t="s">
        <v>38</v>
      </c>
      <c r="AF61" s="2" t="s">
        <v>38</v>
      </c>
    </row>
    <row r="62" spans="1:32" ht="75" x14ac:dyDescent="0.25">
      <c r="A62" s="8" t="s">
        <v>365</v>
      </c>
      <c r="B62" s="6" t="s">
        <v>362</v>
      </c>
      <c r="C62" s="7">
        <v>45978</v>
      </c>
      <c r="D62" s="9" t="str">
        <f>HYPERLINK("https://www.epingalert.org/en/Search?viewData= G/TBT/N/RUS/177"," G/TBT/N/RUS/177")</f>
        <v xml:space="preserve"> G/TBT/N/RUS/177</v>
      </c>
      <c r="E62" s="8" t="s">
        <v>363</v>
      </c>
      <c r="F62" s="8" t="s">
        <v>364</v>
      </c>
      <c r="H62" s="8" t="s">
        <v>366</v>
      </c>
      <c r="I62" s="8" t="s">
        <v>367</v>
      </c>
      <c r="J62" s="8" t="s">
        <v>350</v>
      </c>
      <c r="K62" s="8" t="s">
        <v>58</v>
      </c>
      <c r="L62" s="6"/>
      <c r="M62" s="7">
        <v>46001</v>
      </c>
      <c r="N62" s="6" t="s">
        <v>39</v>
      </c>
      <c r="O62" s="6"/>
      <c r="P62" s="6" t="str">
        <f>HYPERLINK("https://docs.wto.org/imrd/directdoc.asp?DDFDocuments/t/G/TBTN25/RUS177.DOCX", "https://docs.wto.org/imrd/directdoc.asp?DDFDocuments/t/G/TBTN25/RUS177.DOCX")</f>
        <v>https://docs.wto.org/imrd/directdoc.asp?DDFDocuments/t/G/TBTN25/RUS177.DOCX</v>
      </c>
      <c r="Q62" s="6" t="str">
        <f>HYPERLINK("https://docs.wto.org/imrd/directdoc.asp?DDFDocuments/u/G/TBTN25/RUS177.DOCX", "https://docs.wto.org/imrd/directdoc.asp?DDFDocuments/u/G/TBTN25/RUS177.DOCX")</f>
        <v>https://docs.wto.org/imrd/directdoc.asp?DDFDocuments/u/G/TBTN25/RUS177.DOCX</v>
      </c>
      <c r="R62" s="6" t="str">
        <f>HYPERLINK("https://docs.wto.org/imrd/directdoc.asp?DDFDocuments/v/G/TBTN25/RUS177.DOCX", "https://docs.wto.org/imrd/directdoc.asp?DDFDocuments/v/G/TBTN25/RUS177.DOCX")</f>
        <v>https://docs.wto.org/imrd/directdoc.asp?DDFDocuments/v/G/TBTN25/RUS177.DOCX</v>
      </c>
      <c r="S62" t="s">
        <v>41</v>
      </c>
      <c r="T62" t="s">
        <v>42</v>
      </c>
      <c r="U62" t="s">
        <v>42</v>
      </c>
      <c r="V62" t="s">
        <v>42</v>
      </c>
      <c r="W62" t="s">
        <v>42</v>
      </c>
      <c r="X62" t="s">
        <v>42</v>
      </c>
      <c r="Y62" t="s">
        <v>42</v>
      </c>
      <c r="Z62" s="2" t="s">
        <v>368</v>
      </c>
      <c r="AA62" t="s">
        <v>38</v>
      </c>
      <c r="AB62" t="s">
        <v>38</v>
      </c>
      <c r="AC62" t="s">
        <v>38</v>
      </c>
      <c r="AD62" t="s">
        <v>38</v>
      </c>
      <c r="AE62" t="s">
        <v>38</v>
      </c>
      <c r="AF62" s="2" t="s">
        <v>38</v>
      </c>
    </row>
    <row r="63" spans="1:32" ht="105" x14ac:dyDescent="0.25">
      <c r="A63" s="8" t="s">
        <v>365</v>
      </c>
      <c r="B63" s="6" t="s">
        <v>369</v>
      </c>
      <c r="C63" s="7">
        <v>45978</v>
      </c>
      <c r="D63" s="9" t="str">
        <f>HYPERLINK("https://www.epingalert.org/en/Search?viewData= G/TBT/N/KGZ/61"," G/TBT/N/KGZ/61")</f>
        <v xml:space="preserve"> G/TBT/N/KGZ/61</v>
      </c>
      <c r="E63" s="8" t="s">
        <v>363</v>
      </c>
      <c r="F63" s="8" t="s">
        <v>370</v>
      </c>
      <c r="H63" s="8" t="s">
        <v>371</v>
      </c>
      <c r="I63" s="8" t="s">
        <v>367</v>
      </c>
      <c r="J63" s="8" t="s">
        <v>50</v>
      </c>
      <c r="K63" s="8" t="s">
        <v>58</v>
      </c>
      <c r="L63" s="6"/>
      <c r="M63" s="7">
        <v>46005</v>
      </c>
      <c r="N63" s="6" t="s">
        <v>39</v>
      </c>
      <c r="O63" s="8" t="s">
        <v>372</v>
      </c>
      <c r="P63" s="6" t="str">
        <f>HYPERLINK("https://docs.wto.org/imrd/directdoc.asp?DDFDocuments/t/G/TBTN25/KGZ61.DOCX", "https://docs.wto.org/imrd/directdoc.asp?DDFDocuments/t/G/TBTN25/KGZ61.DOCX")</f>
        <v>https://docs.wto.org/imrd/directdoc.asp?DDFDocuments/t/G/TBTN25/KGZ61.DOCX</v>
      </c>
      <c r="Q63" s="6" t="str">
        <f>HYPERLINK("https://docs.wto.org/imrd/directdoc.asp?DDFDocuments/u/G/TBTN25/KGZ61.DOCX", "https://docs.wto.org/imrd/directdoc.asp?DDFDocuments/u/G/TBTN25/KGZ61.DOCX")</f>
        <v>https://docs.wto.org/imrd/directdoc.asp?DDFDocuments/u/G/TBTN25/KGZ61.DOCX</v>
      </c>
      <c r="R63" s="6" t="str">
        <f>HYPERLINK("https://docs.wto.org/imrd/directdoc.asp?DDFDocuments/v/G/TBTN25/KGZ61.DOCX", "https://docs.wto.org/imrd/directdoc.asp?DDFDocuments/v/G/TBTN25/KGZ61.DOCX")</f>
        <v>https://docs.wto.org/imrd/directdoc.asp?DDFDocuments/v/G/TBTN25/KGZ61.DOCX</v>
      </c>
      <c r="S63" t="s">
        <v>41</v>
      </c>
      <c r="T63" t="s">
        <v>42</v>
      </c>
      <c r="U63" t="s">
        <v>42</v>
      </c>
      <c r="V63" t="s">
        <v>42</v>
      </c>
      <c r="W63" t="s">
        <v>42</v>
      </c>
      <c r="X63" t="s">
        <v>42</v>
      </c>
      <c r="Y63" t="s">
        <v>42</v>
      </c>
      <c r="Z63" s="2" t="s">
        <v>373</v>
      </c>
      <c r="AA63" t="s">
        <v>38</v>
      </c>
      <c r="AB63" t="s">
        <v>38</v>
      </c>
      <c r="AC63" t="s">
        <v>38</v>
      </c>
      <c r="AD63" t="s">
        <v>38</v>
      </c>
      <c r="AE63" t="s">
        <v>38</v>
      </c>
      <c r="AF63" s="2" t="s">
        <v>38</v>
      </c>
    </row>
    <row r="64" spans="1:32" ht="60" x14ac:dyDescent="0.25">
      <c r="A64" s="8" t="s">
        <v>348</v>
      </c>
      <c r="B64" s="6" t="s">
        <v>345</v>
      </c>
      <c r="C64" s="7">
        <v>45978</v>
      </c>
      <c r="D64" s="9" t="str">
        <f>HYPERLINK("https://www.epingalert.org/en/Search?viewData= G/TBT/N/PHL/349"," G/TBT/N/PHL/349")</f>
        <v xml:space="preserve"> G/TBT/N/PHL/349</v>
      </c>
      <c r="E64" s="8" t="s">
        <v>374</v>
      </c>
      <c r="F64" s="8" t="s">
        <v>375</v>
      </c>
      <c r="H64" s="8" t="s">
        <v>38</v>
      </c>
      <c r="I64" s="8" t="s">
        <v>349</v>
      </c>
      <c r="J64" s="8" t="s">
        <v>350</v>
      </c>
      <c r="K64" s="8" t="s">
        <v>58</v>
      </c>
      <c r="L64" s="6"/>
      <c r="M64" s="7">
        <v>45982</v>
      </c>
      <c r="N64" s="6" t="s">
        <v>39</v>
      </c>
      <c r="O64" s="8" t="s">
        <v>376</v>
      </c>
      <c r="P64" s="6" t="str">
        <f>HYPERLINK("https://docs.wto.org/imrd/directdoc.asp?DDFDocuments/t/G/TBTN25/PHL349.DOCX", "https://docs.wto.org/imrd/directdoc.asp?DDFDocuments/t/G/TBTN25/PHL349.DOCX")</f>
        <v>https://docs.wto.org/imrd/directdoc.asp?DDFDocuments/t/G/TBTN25/PHL349.DOCX</v>
      </c>
      <c r="Q64" s="6" t="str">
        <f>HYPERLINK("https://docs.wto.org/imrd/directdoc.asp?DDFDocuments/u/G/TBTN25/PHL349.DOCX", "https://docs.wto.org/imrd/directdoc.asp?DDFDocuments/u/G/TBTN25/PHL349.DOCX")</f>
        <v>https://docs.wto.org/imrd/directdoc.asp?DDFDocuments/u/G/TBTN25/PHL349.DOCX</v>
      </c>
      <c r="R64" s="6" t="str">
        <f>HYPERLINK("https://docs.wto.org/imrd/directdoc.asp?DDFDocuments/v/G/TBTN25/PHL349.DOCX", "https://docs.wto.org/imrd/directdoc.asp?DDFDocuments/v/G/TBTN25/PHL349.DOCX")</f>
        <v>https://docs.wto.org/imrd/directdoc.asp?DDFDocuments/v/G/TBTN25/PHL349.DOCX</v>
      </c>
      <c r="S64" t="s">
        <v>41</v>
      </c>
      <c r="T64" t="s">
        <v>42</v>
      </c>
      <c r="U64" t="s">
        <v>42</v>
      </c>
      <c r="V64" t="s">
        <v>42</v>
      </c>
      <c r="W64" t="s">
        <v>42</v>
      </c>
      <c r="X64" t="s">
        <v>42</v>
      </c>
      <c r="Y64" t="s">
        <v>42</v>
      </c>
      <c r="Z64" s="2" t="s">
        <v>377</v>
      </c>
      <c r="AA64" t="s">
        <v>38</v>
      </c>
      <c r="AB64" t="s">
        <v>38</v>
      </c>
      <c r="AC64" t="s">
        <v>38</v>
      </c>
      <c r="AD64" t="s">
        <v>38</v>
      </c>
      <c r="AE64" t="s">
        <v>38</v>
      </c>
      <c r="AF64" s="2" t="s">
        <v>38</v>
      </c>
    </row>
    <row r="65" spans="1:32" ht="285" x14ac:dyDescent="0.25">
      <c r="A65" s="8" t="s">
        <v>380</v>
      </c>
      <c r="B65" s="6" t="s">
        <v>78</v>
      </c>
      <c r="C65" s="7">
        <v>45978</v>
      </c>
      <c r="D65" s="9" t="str">
        <f>HYPERLINK("https://www.epingalert.org/en/Search?viewData= G/TBT/N/AUS/191"," G/TBT/N/AUS/191")</f>
        <v xml:space="preserve"> G/TBT/N/AUS/191</v>
      </c>
      <c r="E65" s="8" t="s">
        <v>378</v>
      </c>
      <c r="F65" s="8" t="s">
        <v>379</v>
      </c>
      <c r="H65" s="8" t="s">
        <v>381</v>
      </c>
      <c r="I65" s="8" t="s">
        <v>382</v>
      </c>
      <c r="J65" s="8" t="s">
        <v>383</v>
      </c>
      <c r="K65" s="8" t="s">
        <v>38</v>
      </c>
      <c r="L65" s="6"/>
      <c r="M65" s="7">
        <v>46038</v>
      </c>
      <c r="N65" s="6" t="s">
        <v>39</v>
      </c>
      <c r="O65" s="8" t="s">
        <v>384</v>
      </c>
      <c r="P65" s="6" t="str">
        <f>HYPERLINK("https://docs.wto.org/imrd/directdoc.asp?DDFDocuments/t/G/TBTN25/AUS191.DOCX", "https://docs.wto.org/imrd/directdoc.asp?DDFDocuments/t/G/TBTN25/AUS191.DOCX")</f>
        <v>https://docs.wto.org/imrd/directdoc.asp?DDFDocuments/t/G/TBTN25/AUS191.DOCX</v>
      </c>
      <c r="Q65" s="6" t="str">
        <f>HYPERLINK("https://docs.wto.org/imrd/directdoc.asp?DDFDocuments/u/G/TBTN25/AUS191.DOCX", "https://docs.wto.org/imrd/directdoc.asp?DDFDocuments/u/G/TBTN25/AUS191.DOCX")</f>
        <v>https://docs.wto.org/imrd/directdoc.asp?DDFDocuments/u/G/TBTN25/AUS191.DOCX</v>
      </c>
      <c r="R65" s="6" t="str">
        <f>HYPERLINK("https://docs.wto.org/imrd/directdoc.asp?DDFDocuments/v/G/TBTN25/AUS191.DOCX", "https://docs.wto.org/imrd/directdoc.asp?DDFDocuments/v/G/TBTN25/AUS191.DOCX")</f>
        <v>https://docs.wto.org/imrd/directdoc.asp?DDFDocuments/v/G/TBTN25/AUS191.DOCX</v>
      </c>
      <c r="S65" t="s">
        <v>41</v>
      </c>
      <c r="T65" t="s">
        <v>42</v>
      </c>
      <c r="U65" t="s">
        <v>42</v>
      </c>
      <c r="V65" t="s">
        <v>42</v>
      </c>
      <c r="W65" t="s">
        <v>42</v>
      </c>
      <c r="X65" t="s">
        <v>42</v>
      </c>
      <c r="Y65" t="s">
        <v>42</v>
      </c>
      <c r="Z65" s="2" t="s">
        <v>385</v>
      </c>
      <c r="AA65" t="s">
        <v>38</v>
      </c>
      <c r="AB65" t="s">
        <v>38</v>
      </c>
      <c r="AC65" t="s">
        <v>38</v>
      </c>
      <c r="AD65" t="s">
        <v>38</v>
      </c>
      <c r="AE65" t="s">
        <v>38</v>
      </c>
      <c r="AF65" s="2" t="s">
        <v>38</v>
      </c>
    </row>
    <row r="66" spans="1:32" ht="285" x14ac:dyDescent="0.25">
      <c r="A66" s="8" t="s">
        <v>388</v>
      </c>
      <c r="B66" s="6" t="s">
        <v>199</v>
      </c>
      <c r="C66" s="7">
        <v>45978</v>
      </c>
      <c r="D66" s="9" t="str">
        <f>HYPERLINK("https://www.epingalert.org/en/Search?viewData= G/TBT/N/USA/2242"," G/TBT/N/USA/2242")</f>
        <v xml:space="preserve"> G/TBT/N/USA/2242</v>
      </c>
      <c r="E66" s="8" t="s">
        <v>386</v>
      </c>
      <c r="F66" s="8" t="s">
        <v>387</v>
      </c>
      <c r="H66" s="8" t="s">
        <v>38</v>
      </c>
      <c r="I66" s="8" t="s">
        <v>203</v>
      </c>
      <c r="J66" s="8" t="s">
        <v>308</v>
      </c>
      <c r="K66" s="8" t="s">
        <v>38</v>
      </c>
      <c r="L66" s="6"/>
      <c r="M66" s="7">
        <v>45978</v>
      </c>
      <c r="N66" s="6" t="s">
        <v>39</v>
      </c>
      <c r="O66" s="8" t="s">
        <v>389</v>
      </c>
      <c r="P66" s="6" t="str">
        <f>HYPERLINK("https://docs.wto.org/imrd/directdoc.asp?DDFDocuments/t/G/TBTN25/USA2242.DOCX", "https://docs.wto.org/imrd/directdoc.asp?DDFDocuments/t/G/TBTN25/USA2242.DOCX")</f>
        <v>https://docs.wto.org/imrd/directdoc.asp?DDFDocuments/t/G/TBTN25/USA2242.DOCX</v>
      </c>
      <c r="Q66" s="6" t="str">
        <f>HYPERLINK("https://docs.wto.org/imrd/directdoc.asp?DDFDocuments/u/G/TBTN25/USA2242.DOCX", "https://docs.wto.org/imrd/directdoc.asp?DDFDocuments/u/G/TBTN25/USA2242.DOCX")</f>
        <v>https://docs.wto.org/imrd/directdoc.asp?DDFDocuments/u/G/TBTN25/USA2242.DOCX</v>
      </c>
      <c r="R66" s="6" t="str">
        <f>HYPERLINK("https://docs.wto.org/imrd/directdoc.asp?DDFDocuments/v/G/TBTN25/USA2242.DOCX", "https://docs.wto.org/imrd/directdoc.asp?DDFDocuments/v/G/TBTN25/USA2242.DOCX")</f>
        <v>https://docs.wto.org/imrd/directdoc.asp?DDFDocuments/v/G/TBTN25/USA2242.DOCX</v>
      </c>
      <c r="S66" t="s">
        <v>41</v>
      </c>
      <c r="T66" t="s">
        <v>42</v>
      </c>
      <c r="U66" t="s">
        <v>42</v>
      </c>
      <c r="V66" t="s">
        <v>42</v>
      </c>
      <c r="W66" t="s">
        <v>42</v>
      </c>
      <c r="X66" t="s">
        <v>42</v>
      </c>
      <c r="Y66" t="s">
        <v>42</v>
      </c>
      <c r="Z66" s="2" t="s">
        <v>390</v>
      </c>
      <c r="AA66" t="s">
        <v>38</v>
      </c>
      <c r="AB66" t="s">
        <v>38</v>
      </c>
      <c r="AC66" t="s">
        <v>38</v>
      </c>
      <c r="AD66" t="s">
        <v>38</v>
      </c>
      <c r="AE66" t="s">
        <v>38</v>
      </c>
      <c r="AF66" s="2" t="s">
        <v>38</v>
      </c>
    </row>
    <row r="67" spans="1:32" ht="30" x14ac:dyDescent="0.25">
      <c r="A67" s="8" t="s">
        <v>394</v>
      </c>
      <c r="B67" s="6" t="s">
        <v>391</v>
      </c>
      <c r="C67" s="7">
        <v>45978</v>
      </c>
      <c r="D67" s="9" t="str">
        <f>HYPERLINK("https://www.epingalert.org/en/Search?viewData= G/TBT/N/BHR/769"," G/TBT/N/BHR/769")</f>
        <v xml:space="preserve"> G/TBT/N/BHR/769</v>
      </c>
      <c r="E67" s="8" t="s">
        <v>392</v>
      </c>
      <c r="F67" s="8" t="s">
        <v>393</v>
      </c>
      <c r="H67" s="8" t="s">
        <v>38</v>
      </c>
      <c r="I67" s="8" t="s">
        <v>395</v>
      </c>
      <c r="J67" s="8" t="s">
        <v>396</v>
      </c>
      <c r="K67" s="8" t="s">
        <v>38</v>
      </c>
      <c r="L67" s="6"/>
      <c r="M67" s="7">
        <v>46038</v>
      </c>
      <c r="N67" s="6" t="s">
        <v>39</v>
      </c>
      <c r="O67" s="8" t="s">
        <v>397</v>
      </c>
      <c r="P67" s="6" t="str">
        <f>HYPERLINK("https://docs.wto.org/imrd/directdoc.asp?DDFDocuments/t/G/TBTN25/BHR769.DOCX", "https://docs.wto.org/imrd/directdoc.asp?DDFDocuments/t/G/TBTN25/BHR769.DOCX")</f>
        <v>https://docs.wto.org/imrd/directdoc.asp?DDFDocuments/t/G/TBTN25/BHR769.DOCX</v>
      </c>
      <c r="Q67" s="6" t="str">
        <f>HYPERLINK("https://docs.wto.org/imrd/directdoc.asp?DDFDocuments/u/G/TBTN25/BHR769.DOCX", "https://docs.wto.org/imrd/directdoc.asp?DDFDocuments/u/G/TBTN25/BHR769.DOCX")</f>
        <v>https://docs.wto.org/imrd/directdoc.asp?DDFDocuments/u/G/TBTN25/BHR769.DOCX</v>
      </c>
      <c r="R67" s="6" t="str">
        <f>HYPERLINK("https://docs.wto.org/imrd/directdoc.asp?DDFDocuments/v/G/TBTN25/BHR769.DOCX", "https://docs.wto.org/imrd/directdoc.asp?DDFDocuments/v/G/TBTN25/BHR769.DOCX")</f>
        <v>https://docs.wto.org/imrd/directdoc.asp?DDFDocuments/v/G/TBTN25/BHR769.DOCX</v>
      </c>
      <c r="S67" t="s">
        <v>41</v>
      </c>
      <c r="T67" t="s">
        <v>42</v>
      </c>
      <c r="U67" t="s">
        <v>41</v>
      </c>
      <c r="V67" t="s">
        <v>42</v>
      </c>
      <c r="W67" t="s">
        <v>42</v>
      </c>
      <c r="X67" t="s">
        <v>42</v>
      </c>
      <c r="Y67" t="s">
        <v>42</v>
      </c>
      <c r="Z67" s="2" t="s">
        <v>398</v>
      </c>
      <c r="AA67" t="s">
        <v>38</v>
      </c>
      <c r="AB67" t="s">
        <v>38</v>
      </c>
      <c r="AC67" t="s">
        <v>38</v>
      </c>
      <c r="AD67" t="s">
        <v>38</v>
      </c>
      <c r="AE67" t="s">
        <v>38</v>
      </c>
      <c r="AF67" s="2" t="s">
        <v>38</v>
      </c>
    </row>
    <row r="68" spans="1:32" ht="240" x14ac:dyDescent="0.25">
      <c r="A68" s="8" t="s">
        <v>402</v>
      </c>
      <c r="B68" s="6" t="s">
        <v>399</v>
      </c>
      <c r="C68" s="7">
        <v>45978</v>
      </c>
      <c r="D68" s="9" t="str">
        <f>HYPERLINK("https://www.epingalert.org/en/Search?viewData= G/TBT/N/MEX/550"," G/TBT/N/MEX/550")</f>
        <v xml:space="preserve"> G/TBT/N/MEX/550</v>
      </c>
      <c r="E68" s="8" t="s">
        <v>400</v>
      </c>
      <c r="F68" s="8" t="s">
        <v>401</v>
      </c>
      <c r="H68" s="8" t="s">
        <v>38</v>
      </c>
      <c r="I68" s="8" t="s">
        <v>403</v>
      </c>
      <c r="J68" s="8" t="s">
        <v>308</v>
      </c>
      <c r="K68" s="8" t="s">
        <v>38</v>
      </c>
      <c r="L68" s="6"/>
      <c r="M68" s="7">
        <v>46038</v>
      </c>
      <c r="N68" s="6" t="s">
        <v>39</v>
      </c>
      <c r="O68" s="8" t="s">
        <v>404</v>
      </c>
      <c r="P68" s="6" t="str">
        <f>HYPERLINK("https://docs.wto.org/imrd/directdoc.asp?DDFDocuments/t/G/TBTN25/MEX550.DOCX", "https://docs.wto.org/imrd/directdoc.asp?DDFDocuments/t/G/TBTN25/MEX550.DOCX")</f>
        <v>https://docs.wto.org/imrd/directdoc.asp?DDFDocuments/t/G/TBTN25/MEX550.DOCX</v>
      </c>
      <c r="Q68" s="6" t="str">
        <f>HYPERLINK("https://docs.wto.org/imrd/directdoc.asp?DDFDocuments/u/G/TBTN25/MEX550.DOCX", "https://docs.wto.org/imrd/directdoc.asp?DDFDocuments/u/G/TBTN25/MEX550.DOCX")</f>
        <v>https://docs.wto.org/imrd/directdoc.asp?DDFDocuments/u/G/TBTN25/MEX550.DOCX</v>
      </c>
      <c r="R68" s="6" t="str">
        <f>HYPERLINK("https://docs.wto.org/imrd/directdoc.asp?DDFDocuments/v/G/TBTN25/MEX550.DOCX", "https://docs.wto.org/imrd/directdoc.asp?DDFDocuments/v/G/TBTN25/MEX550.DOCX")</f>
        <v>https://docs.wto.org/imrd/directdoc.asp?DDFDocuments/v/G/TBTN25/MEX550.DOCX</v>
      </c>
      <c r="S68" t="s">
        <v>41</v>
      </c>
      <c r="T68" t="s">
        <v>42</v>
      </c>
      <c r="U68" t="s">
        <v>41</v>
      </c>
      <c r="V68" t="s">
        <v>42</v>
      </c>
      <c r="W68" t="s">
        <v>42</v>
      </c>
      <c r="X68" t="s">
        <v>42</v>
      </c>
      <c r="Y68" t="s">
        <v>42</v>
      </c>
      <c r="Z68" s="2" t="s">
        <v>405</v>
      </c>
      <c r="AA68" t="s">
        <v>38</v>
      </c>
      <c r="AB68" t="s">
        <v>38</v>
      </c>
      <c r="AC68" t="s">
        <v>38</v>
      </c>
      <c r="AD68" t="s">
        <v>38</v>
      </c>
      <c r="AE68" t="s">
        <v>38</v>
      </c>
      <c r="AF68" s="2" t="s">
        <v>38</v>
      </c>
    </row>
    <row r="69" spans="1:32" ht="210" x14ac:dyDescent="0.25">
      <c r="A69" s="8" t="s">
        <v>409</v>
      </c>
      <c r="B69" s="6" t="s">
        <v>406</v>
      </c>
      <c r="C69" s="7">
        <v>45978</v>
      </c>
      <c r="D69" s="9" t="str">
        <f>HYPERLINK("https://www.epingalert.org/en/Search?viewData= G/TBT/N/CHL/762"," G/TBT/N/CHL/762")</f>
        <v xml:space="preserve"> G/TBT/N/CHL/762</v>
      </c>
      <c r="E69" s="8" t="s">
        <v>407</v>
      </c>
      <c r="F69" s="8" t="s">
        <v>408</v>
      </c>
      <c r="H69" s="8" t="s">
        <v>38</v>
      </c>
      <c r="I69" s="8" t="s">
        <v>410</v>
      </c>
      <c r="J69" s="8" t="s">
        <v>50</v>
      </c>
      <c r="K69" s="8" t="s">
        <v>38</v>
      </c>
      <c r="L69" s="6"/>
      <c r="M69" s="7">
        <v>46038</v>
      </c>
      <c r="N69" s="6" t="s">
        <v>39</v>
      </c>
      <c r="O69" s="8" t="s">
        <v>411</v>
      </c>
      <c r="P69" s="6" t="str">
        <f>HYPERLINK("https://docs.wto.org/imrd/directdoc.asp?DDFDocuments/t/G/TBTN25/CHL762.DOCX", "https://docs.wto.org/imrd/directdoc.asp?DDFDocuments/t/G/TBTN25/CHL762.DOCX")</f>
        <v>https://docs.wto.org/imrd/directdoc.asp?DDFDocuments/t/G/TBTN25/CHL762.DOCX</v>
      </c>
      <c r="Q69" s="6" t="str">
        <f>HYPERLINK("https://docs.wto.org/imrd/directdoc.asp?DDFDocuments/u/G/TBTN25/CHL762.DOCX", "https://docs.wto.org/imrd/directdoc.asp?DDFDocuments/u/G/TBTN25/CHL762.DOCX")</f>
        <v>https://docs.wto.org/imrd/directdoc.asp?DDFDocuments/u/G/TBTN25/CHL762.DOCX</v>
      </c>
      <c r="R69" s="6" t="str">
        <f>HYPERLINK("https://docs.wto.org/imrd/directdoc.asp?DDFDocuments/v/G/TBTN25/CHL762.DOCX", "https://docs.wto.org/imrd/directdoc.asp?DDFDocuments/v/G/TBTN25/CHL762.DOCX")</f>
        <v>https://docs.wto.org/imrd/directdoc.asp?DDFDocuments/v/G/TBTN25/CHL762.DOCX</v>
      </c>
      <c r="S69" t="s">
        <v>41</v>
      </c>
      <c r="T69" t="s">
        <v>42</v>
      </c>
      <c r="U69" t="s">
        <v>42</v>
      </c>
      <c r="V69" t="s">
        <v>42</v>
      </c>
      <c r="W69" t="s">
        <v>42</v>
      </c>
      <c r="X69" t="s">
        <v>42</v>
      </c>
      <c r="Y69" t="s">
        <v>42</v>
      </c>
      <c r="Z69" s="2" t="s">
        <v>412</v>
      </c>
      <c r="AA69" t="s">
        <v>38</v>
      </c>
      <c r="AB69" t="s">
        <v>38</v>
      </c>
      <c r="AC69" t="s">
        <v>38</v>
      </c>
      <c r="AD69" t="s">
        <v>38</v>
      </c>
      <c r="AE69" t="s">
        <v>38</v>
      </c>
      <c r="AF69" s="2" t="s">
        <v>38</v>
      </c>
    </row>
    <row r="70" spans="1:32" ht="90" x14ac:dyDescent="0.25">
      <c r="A70" s="8" t="s">
        <v>416</v>
      </c>
      <c r="B70" s="6" t="s">
        <v>413</v>
      </c>
      <c r="C70" s="7">
        <v>45978</v>
      </c>
      <c r="D70" s="9" t="str">
        <f>HYPERLINK("https://www.epingalert.org/en/Search?viewData= G/TBT/N/IDN/183"," G/TBT/N/IDN/183")</f>
        <v xml:space="preserve"> G/TBT/N/IDN/183</v>
      </c>
      <c r="E70" s="8" t="s">
        <v>414</v>
      </c>
      <c r="F70" s="8" t="s">
        <v>415</v>
      </c>
      <c r="H70" s="8" t="s">
        <v>38</v>
      </c>
      <c r="I70" s="8" t="s">
        <v>417</v>
      </c>
      <c r="J70" s="8" t="s">
        <v>418</v>
      </c>
      <c r="K70" s="8" t="s">
        <v>224</v>
      </c>
      <c r="L70" s="6"/>
      <c r="M70" s="7">
        <v>45991</v>
      </c>
      <c r="N70" s="6" t="s">
        <v>39</v>
      </c>
      <c r="O70" s="8" t="s">
        <v>419</v>
      </c>
      <c r="P70" s="6" t="str">
        <f>HYPERLINK("https://docs.wto.org/imrd/directdoc.asp?DDFDocuments/t/G/TBTN25/IDN183.DOCX", "https://docs.wto.org/imrd/directdoc.asp?DDFDocuments/t/G/TBTN25/IDN183.DOCX")</f>
        <v>https://docs.wto.org/imrd/directdoc.asp?DDFDocuments/t/G/TBTN25/IDN183.DOCX</v>
      </c>
      <c r="Q70" s="6" t="str">
        <f>HYPERLINK("https://docs.wto.org/imrd/directdoc.asp?DDFDocuments/u/G/TBTN25/IDN183.DOCX", "https://docs.wto.org/imrd/directdoc.asp?DDFDocuments/u/G/TBTN25/IDN183.DOCX")</f>
        <v>https://docs.wto.org/imrd/directdoc.asp?DDFDocuments/u/G/TBTN25/IDN183.DOCX</v>
      </c>
      <c r="R70" s="6" t="str">
        <f>HYPERLINK("https://docs.wto.org/imrd/directdoc.asp?DDFDocuments/v/G/TBTN25/IDN183.DOCX", "https://docs.wto.org/imrd/directdoc.asp?DDFDocuments/v/G/TBTN25/IDN183.DOCX")</f>
        <v>https://docs.wto.org/imrd/directdoc.asp?DDFDocuments/v/G/TBTN25/IDN183.DOCX</v>
      </c>
      <c r="S70" t="s">
        <v>41</v>
      </c>
      <c r="T70" t="s">
        <v>42</v>
      </c>
      <c r="U70" t="s">
        <v>41</v>
      </c>
      <c r="V70" t="s">
        <v>42</v>
      </c>
      <c r="W70" t="s">
        <v>42</v>
      </c>
      <c r="X70" t="s">
        <v>42</v>
      </c>
      <c r="Y70" t="s">
        <v>42</v>
      </c>
      <c r="Z70" s="2" t="s">
        <v>420</v>
      </c>
      <c r="AA70" t="s">
        <v>38</v>
      </c>
      <c r="AB70" t="s">
        <v>38</v>
      </c>
      <c r="AC70" t="s">
        <v>38</v>
      </c>
      <c r="AD70" t="s">
        <v>38</v>
      </c>
      <c r="AE70" t="s">
        <v>38</v>
      </c>
      <c r="AF70" s="2" t="s">
        <v>38</v>
      </c>
    </row>
    <row r="71" spans="1:32" ht="90" x14ac:dyDescent="0.25">
      <c r="A71" s="8" t="s">
        <v>423</v>
      </c>
      <c r="B71" s="6" t="s">
        <v>283</v>
      </c>
      <c r="C71" s="7">
        <v>45978</v>
      </c>
      <c r="D71" s="9" t="str">
        <f>HYPERLINK("https://www.epingalert.org/en/Search?viewData= G/TBT/N/JOR/79"," G/TBT/N/JOR/79")</f>
        <v xml:space="preserve"> G/TBT/N/JOR/79</v>
      </c>
      <c r="E71" s="8" t="s">
        <v>421</v>
      </c>
      <c r="F71" s="8" t="s">
        <v>422</v>
      </c>
      <c r="H71" s="8" t="s">
        <v>424</v>
      </c>
      <c r="I71" s="8" t="s">
        <v>425</v>
      </c>
      <c r="J71" s="8" t="s">
        <v>50</v>
      </c>
      <c r="K71" s="8" t="s">
        <v>224</v>
      </c>
      <c r="L71" s="6"/>
      <c r="M71" s="7">
        <v>46038</v>
      </c>
      <c r="N71" s="6" t="s">
        <v>39</v>
      </c>
      <c r="O71" s="8" t="s">
        <v>426</v>
      </c>
      <c r="P71" s="6" t="str">
        <f>HYPERLINK("https://docs.wto.org/imrd/directdoc.asp?DDFDocuments/t/G/TBTN25/JOR79.DOCX", "https://docs.wto.org/imrd/directdoc.asp?DDFDocuments/t/G/TBTN25/JOR79.DOCX")</f>
        <v>https://docs.wto.org/imrd/directdoc.asp?DDFDocuments/t/G/TBTN25/JOR79.DOCX</v>
      </c>
      <c r="Q71" s="6" t="str">
        <f>HYPERLINK("https://docs.wto.org/imrd/directdoc.asp?DDFDocuments/u/G/TBTN25/JOR79.DOCX", "https://docs.wto.org/imrd/directdoc.asp?DDFDocuments/u/G/TBTN25/JOR79.DOCX")</f>
        <v>https://docs.wto.org/imrd/directdoc.asp?DDFDocuments/u/G/TBTN25/JOR79.DOCX</v>
      </c>
      <c r="R71" s="6" t="str">
        <f>HYPERLINK("https://docs.wto.org/imrd/directdoc.asp?DDFDocuments/v/G/TBTN25/JOR79.DOCX", "https://docs.wto.org/imrd/directdoc.asp?DDFDocuments/v/G/TBTN25/JOR79.DOCX")</f>
        <v>https://docs.wto.org/imrd/directdoc.asp?DDFDocuments/v/G/TBTN25/JOR79.DOCX</v>
      </c>
      <c r="S71" t="s">
        <v>41</v>
      </c>
      <c r="T71" t="s">
        <v>42</v>
      </c>
      <c r="U71" t="s">
        <v>42</v>
      </c>
      <c r="V71" t="s">
        <v>42</v>
      </c>
      <c r="W71" t="s">
        <v>42</v>
      </c>
      <c r="X71" t="s">
        <v>42</v>
      </c>
      <c r="Y71" t="s">
        <v>42</v>
      </c>
      <c r="Z71" s="2" t="s">
        <v>427</v>
      </c>
      <c r="AA71" t="s">
        <v>38</v>
      </c>
      <c r="AB71" t="s">
        <v>38</v>
      </c>
      <c r="AC71" t="s">
        <v>38</v>
      </c>
      <c r="AD71" t="s">
        <v>38</v>
      </c>
      <c r="AE71" t="s">
        <v>38</v>
      </c>
      <c r="AF71" s="2" t="s">
        <v>38</v>
      </c>
    </row>
    <row r="72" spans="1:32" ht="120" x14ac:dyDescent="0.25">
      <c r="A72" s="8" t="s">
        <v>355</v>
      </c>
      <c r="B72" s="6" t="s">
        <v>70</v>
      </c>
      <c r="C72" s="7">
        <v>45975</v>
      </c>
      <c r="D72" s="9" t="str">
        <f>HYPERLINK("https://www.epingalert.org/en/Search?viewData= G/TBT/N/EU/1170"," G/TBT/N/EU/1170")</f>
        <v xml:space="preserve"> G/TBT/N/EU/1170</v>
      </c>
      <c r="E72" s="8" t="s">
        <v>428</v>
      </c>
      <c r="F72" s="8" t="s">
        <v>429</v>
      </c>
      <c r="H72" s="8" t="s">
        <v>430</v>
      </c>
      <c r="I72" s="8" t="s">
        <v>431</v>
      </c>
      <c r="J72" s="8" t="s">
        <v>50</v>
      </c>
      <c r="K72" s="8" t="s">
        <v>224</v>
      </c>
      <c r="L72" s="6"/>
      <c r="M72" s="7">
        <v>46035</v>
      </c>
      <c r="N72" s="6" t="s">
        <v>39</v>
      </c>
      <c r="O72" s="8" t="s">
        <v>432</v>
      </c>
      <c r="P72" s="6" t="str">
        <f>HYPERLINK("https://docs.wto.org/imrd/directdoc.asp?DDFDocuments/t/G/TBTN25/EU1170.DOCX", "https://docs.wto.org/imrd/directdoc.asp?DDFDocuments/t/G/TBTN25/EU1170.DOCX")</f>
        <v>https://docs.wto.org/imrd/directdoc.asp?DDFDocuments/t/G/TBTN25/EU1170.DOCX</v>
      </c>
      <c r="Q72" s="6" t="str">
        <f>HYPERLINK("https://docs.wto.org/imrd/directdoc.asp?DDFDocuments/u/G/TBTN25/EU1170.DOCX", "https://docs.wto.org/imrd/directdoc.asp?DDFDocuments/u/G/TBTN25/EU1170.DOCX")</f>
        <v>https://docs.wto.org/imrd/directdoc.asp?DDFDocuments/u/G/TBTN25/EU1170.DOCX</v>
      </c>
      <c r="R72" s="6" t="str">
        <f>HYPERLINK("https://docs.wto.org/imrd/directdoc.asp?DDFDocuments/v/G/TBTN25/EU1170.DOCX", "https://docs.wto.org/imrd/directdoc.asp?DDFDocuments/v/G/TBTN25/EU1170.DOCX")</f>
        <v>https://docs.wto.org/imrd/directdoc.asp?DDFDocuments/v/G/TBTN25/EU1170.DOCX</v>
      </c>
      <c r="S72" t="s">
        <v>41</v>
      </c>
      <c r="T72" t="s">
        <v>42</v>
      </c>
      <c r="U72" t="s">
        <v>42</v>
      </c>
      <c r="V72" t="s">
        <v>42</v>
      </c>
      <c r="W72" t="s">
        <v>42</v>
      </c>
      <c r="X72" t="s">
        <v>42</v>
      </c>
      <c r="Y72" t="s">
        <v>42</v>
      </c>
      <c r="Z72" s="2" t="s">
        <v>433</v>
      </c>
      <c r="AA72" t="s">
        <v>38</v>
      </c>
      <c r="AB72" t="s">
        <v>38</v>
      </c>
      <c r="AC72" t="s">
        <v>38</v>
      </c>
      <c r="AD72" t="s">
        <v>38</v>
      </c>
      <c r="AE72" t="s">
        <v>38</v>
      </c>
      <c r="AF72" s="2" t="s">
        <v>38</v>
      </c>
    </row>
    <row r="73" spans="1:32" ht="135" x14ac:dyDescent="0.25">
      <c r="A73" s="8" t="s">
        <v>436</v>
      </c>
      <c r="B73" s="6" t="s">
        <v>291</v>
      </c>
      <c r="C73" s="7">
        <v>45975</v>
      </c>
      <c r="D73" s="9" t="str">
        <f>HYPERLINK("https://www.epingalert.org/en/Search?viewData= G/TBT/N/KOR/1326"," G/TBT/N/KOR/1326")</f>
        <v xml:space="preserve"> G/TBT/N/KOR/1326</v>
      </c>
      <c r="E73" s="8" t="s">
        <v>434</v>
      </c>
      <c r="F73" s="8" t="s">
        <v>435</v>
      </c>
      <c r="H73" s="8" t="s">
        <v>437</v>
      </c>
      <c r="I73" s="8" t="s">
        <v>438</v>
      </c>
      <c r="J73" s="8" t="s">
        <v>50</v>
      </c>
      <c r="K73" s="8" t="s">
        <v>342</v>
      </c>
      <c r="L73" s="6"/>
      <c r="M73" s="7">
        <v>46035</v>
      </c>
      <c r="N73" s="6" t="s">
        <v>39</v>
      </c>
      <c r="O73" s="8" t="s">
        <v>439</v>
      </c>
      <c r="P73" s="6" t="str">
        <f>HYPERLINK("https://docs.wto.org/imrd/directdoc.asp?DDFDocuments/t/G/TBTN25/KOR1326.DOCX", "https://docs.wto.org/imrd/directdoc.asp?DDFDocuments/t/G/TBTN25/KOR1326.DOCX")</f>
        <v>https://docs.wto.org/imrd/directdoc.asp?DDFDocuments/t/G/TBTN25/KOR1326.DOCX</v>
      </c>
      <c r="Q73" s="6" t="str">
        <f>HYPERLINK("https://docs.wto.org/imrd/directdoc.asp?DDFDocuments/u/G/TBTN25/KOR1326.DOCX", "https://docs.wto.org/imrd/directdoc.asp?DDFDocuments/u/G/TBTN25/KOR1326.DOCX")</f>
        <v>https://docs.wto.org/imrd/directdoc.asp?DDFDocuments/u/G/TBTN25/KOR1326.DOCX</v>
      </c>
      <c r="R73" s="6" t="str">
        <f>HYPERLINK("https://docs.wto.org/imrd/directdoc.asp?DDFDocuments/v/G/TBTN25/KOR1326.DOCX", "https://docs.wto.org/imrd/directdoc.asp?DDFDocuments/v/G/TBTN25/KOR1326.DOCX")</f>
        <v>https://docs.wto.org/imrd/directdoc.asp?DDFDocuments/v/G/TBTN25/KOR1326.DOCX</v>
      </c>
      <c r="S73" t="s">
        <v>41</v>
      </c>
      <c r="T73" t="s">
        <v>42</v>
      </c>
      <c r="U73" t="s">
        <v>42</v>
      </c>
      <c r="V73" t="s">
        <v>42</v>
      </c>
      <c r="W73" t="s">
        <v>42</v>
      </c>
      <c r="X73" t="s">
        <v>42</v>
      </c>
      <c r="Y73" t="s">
        <v>42</v>
      </c>
      <c r="Z73" s="2" t="s">
        <v>440</v>
      </c>
      <c r="AA73" t="s">
        <v>38</v>
      </c>
      <c r="AB73" t="s">
        <v>38</v>
      </c>
      <c r="AC73" t="s">
        <v>38</v>
      </c>
      <c r="AD73" t="s">
        <v>38</v>
      </c>
      <c r="AE73" t="s">
        <v>38</v>
      </c>
      <c r="AF73" s="2" t="s">
        <v>38</v>
      </c>
    </row>
    <row r="74" spans="1:32" ht="135" x14ac:dyDescent="0.25">
      <c r="A74" s="8" t="s">
        <v>443</v>
      </c>
      <c r="B74" s="6" t="s">
        <v>291</v>
      </c>
      <c r="C74" s="7">
        <v>45975</v>
      </c>
      <c r="D74" s="9" t="str">
        <f>HYPERLINK("https://www.epingalert.org/en/Search?viewData= G/TBT/N/KOR/1325"," G/TBT/N/KOR/1325")</f>
        <v xml:space="preserve"> G/TBT/N/KOR/1325</v>
      </c>
      <c r="E74" s="8" t="s">
        <v>441</v>
      </c>
      <c r="F74" s="8" t="s">
        <v>442</v>
      </c>
      <c r="H74" s="8" t="s">
        <v>437</v>
      </c>
      <c r="I74" s="8" t="s">
        <v>438</v>
      </c>
      <c r="J74" s="8" t="s">
        <v>50</v>
      </c>
      <c r="K74" s="8" t="s">
        <v>342</v>
      </c>
      <c r="L74" s="6"/>
      <c r="M74" s="7">
        <v>46035</v>
      </c>
      <c r="N74" s="6" t="s">
        <v>39</v>
      </c>
      <c r="O74" s="8" t="s">
        <v>444</v>
      </c>
      <c r="P74" s="6" t="str">
        <f>HYPERLINK("https://docs.wto.org/imrd/directdoc.asp?DDFDocuments/t/G/TBTN25/KOR1325.DOCX", "https://docs.wto.org/imrd/directdoc.asp?DDFDocuments/t/G/TBTN25/KOR1325.DOCX")</f>
        <v>https://docs.wto.org/imrd/directdoc.asp?DDFDocuments/t/G/TBTN25/KOR1325.DOCX</v>
      </c>
      <c r="Q74" s="6" t="str">
        <f>HYPERLINK("https://docs.wto.org/imrd/directdoc.asp?DDFDocuments/u/G/TBTN25/KOR1325.DOCX", "https://docs.wto.org/imrd/directdoc.asp?DDFDocuments/u/G/TBTN25/KOR1325.DOCX")</f>
        <v>https://docs.wto.org/imrd/directdoc.asp?DDFDocuments/u/G/TBTN25/KOR1325.DOCX</v>
      </c>
      <c r="R74" s="6" t="str">
        <f>HYPERLINK("https://docs.wto.org/imrd/directdoc.asp?DDFDocuments/v/G/TBTN25/KOR1325.DOCX", "https://docs.wto.org/imrd/directdoc.asp?DDFDocuments/v/G/TBTN25/KOR1325.DOCX")</f>
        <v>https://docs.wto.org/imrd/directdoc.asp?DDFDocuments/v/G/TBTN25/KOR1325.DOCX</v>
      </c>
      <c r="S74" t="s">
        <v>41</v>
      </c>
      <c r="T74" t="s">
        <v>42</v>
      </c>
      <c r="U74" t="s">
        <v>42</v>
      </c>
      <c r="V74" t="s">
        <v>42</v>
      </c>
      <c r="W74" t="s">
        <v>42</v>
      </c>
      <c r="X74" t="s">
        <v>42</v>
      </c>
      <c r="Y74" t="s">
        <v>42</v>
      </c>
      <c r="Z74" s="2" t="s">
        <v>445</v>
      </c>
      <c r="AA74" t="s">
        <v>38</v>
      </c>
      <c r="AB74" t="s">
        <v>38</v>
      </c>
      <c r="AC74" t="s">
        <v>38</v>
      </c>
      <c r="AD74" t="s">
        <v>38</v>
      </c>
      <c r="AE74" t="s">
        <v>38</v>
      </c>
      <c r="AF74" s="2" t="s">
        <v>38</v>
      </c>
    </row>
    <row r="75" spans="1:32" ht="195" x14ac:dyDescent="0.25">
      <c r="A75" s="8" t="s">
        <v>449</v>
      </c>
      <c r="B75" s="6" t="s">
        <v>446</v>
      </c>
      <c r="C75" s="7">
        <v>45974</v>
      </c>
      <c r="D75" s="9" t="str">
        <f>HYPERLINK("https://www.epingalert.org/en/Search?viewData= G/TBT/N/CAN/758"," G/TBT/N/CAN/758")</f>
        <v xml:space="preserve"> G/TBT/N/CAN/758</v>
      </c>
      <c r="E75" s="8" t="s">
        <v>447</v>
      </c>
      <c r="F75" s="8" t="s">
        <v>448</v>
      </c>
      <c r="H75" s="8" t="s">
        <v>38</v>
      </c>
      <c r="I75" s="8" t="s">
        <v>450</v>
      </c>
      <c r="J75" s="8" t="s">
        <v>37</v>
      </c>
      <c r="K75" s="8" t="s">
        <v>38</v>
      </c>
      <c r="L75" s="6"/>
      <c r="M75" s="7">
        <v>46039</v>
      </c>
      <c r="N75" s="6" t="s">
        <v>39</v>
      </c>
      <c r="O75" s="8" t="s">
        <v>451</v>
      </c>
      <c r="P75" s="6" t="str">
        <f>HYPERLINK("https://docs.wto.org/imrd/directdoc.asp?DDFDocuments/t/G/TBTN25/CAN758.DOCX", "https://docs.wto.org/imrd/directdoc.asp?DDFDocuments/t/G/TBTN25/CAN758.DOCX")</f>
        <v>https://docs.wto.org/imrd/directdoc.asp?DDFDocuments/t/G/TBTN25/CAN758.DOCX</v>
      </c>
      <c r="Q75" s="6" t="str">
        <f>HYPERLINK("https://docs.wto.org/imrd/directdoc.asp?DDFDocuments/u/G/TBTN25/CAN758.DOCX", "https://docs.wto.org/imrd/directdoc.asp?DDFDocuments/u/G/TBTN25/CAN758.DOCX")</f>
        <v>https://docs.wto.org/imrd/directdoc.asp?DDFDocuments/u/G/TBTN25/CAN758.DOCX</v>
      </c>
      <c r="R75" s="6" t="str">
        <f>HYPERLINK("https://docs.wto.org/imrd/directdoc.asp?DDFDocuments/v/G/TBTN25/CAN758.DOCX", "https://docs.wto.org/imrd/directdoc.asp?DDFDocuments/v/G/TBTN25/CAN758.DOCX")</f>
        <v>https://docs.wto.org/imrd/directdoc.asp?DDFDocuments/v/G/TBTN25/CAN758.DOCX</v>
      </c>
      <c r="S75" t="s">
        <v>41</v>
      </c>
      <c r="T75" t="s">
        <v>42</v>
      </c>
      <c r="U75" t="s">
        <v>42</v>
      </c>
      <c r="V75" t="s">
        <v>42</v>
      </c>
      <c r="W75" t="s">
        <v>42</v>
      </c>
      <c r="X75" t="s">
        <v>42</v>
      </c>
      <c r="Y75" t="s">
        <v>42</v>
      </c>
      <c r="Z75" s="2" t="s">
        <v>452</v>
      </c>
      <c r="AA75" t="s">
        <v>38</v>
      </c>
      <c r="AB75" t="s">
        <v>38</v>
      </c>
      <c r="AC75" t="s">
        <v>38</v>
      </c>
      <c r="AD75" t="s">
        <v>38</v>
      </c>
      <c r="AE75" t="s">
        <v>38</v>
      </c>
      <c r="AF75" s="2" t="s">
        <v>38</v>
      </c>
    </row>
    <row r="76" spans="1:32" ht="255" x14ac:dyDescent="0.25">
      <c r="A76" s="8" t="s">
        <v>455</v>
      </c>
      <c r="B76" s="6" t="s">
        <v>78</v>
      </c>
      <c r="C76" s="7">
        <v>45974</v>
      </c>
      <c r="D76" s="9" t="str">
        <f>HYPERLINK("https://www.epingalert.org/en/Search?viewData= G/TBT/N/AUS/190"," G/TBT/N/AUS/190")</f>
        <v xml:space="preserve"> G/TBT/N/AUS/190</v>
      </c>
      <c r="E76" s="8" t="s">
        <v>453</v>
      </c>
      <c r="F76" s="8" t="s">
        <v>454</v>
      </c>
      <c r="H76" s="8" t="s">
        <v>38</v>
      </c>
      <c r="I76" s="8" t="s">
        <v>382</v>
      </c>
      <c r="J76" s="8" t="s">
        <v>383</v>
      </c>
      <c r="K76" s="8" t="s">
        <v>38</v>
      </c>
      <c r="L76" s="6"/>
      <c r="M76" s="7">
        <v>46034</v>
      </c>
      <c r="N76" s="6" t="s">
        <v>39</v>
      </c>
      <c r="O76" s="8" t="s">
        <v>456</v>
      </c>
      <c r="P76" s="6" t="str">
        <f>HYPERLINK("https://docs.wto.org/imrd/directdoc.asp?DDFDocuments/t/G/TBTN25/AUS190.DOCX", "https://docs.wto.org/imrd/directdoc.asp?DDFDocuments/t/G/TBTN25/AUS190.DOCX")</f>
        <v>https://docs.wto.org/imrd/directdoc.asp?DDFDocuments/t/G/TBTN25/AUS190.DOCX</v>
      </c>
      <c r="Q76" s="6" t="str">
        <f>HYPERLINK("https://docs.wto.org/imrd/directdoc.asp?DDFDocuments/u/G/TBTN25/AUS190.DOCX", "https://docs.wto.org/imrd/directdoc.asp?DDFDocuments/u/G/TBTN25/AUS190.DOCX")</f>
        <v>https://docs.wto.org/imrd/directdoc.asp?DDFDocuments/u/G/TBTN25/AUS190.DOCX</v>
      </c>
      <c r="R76" s="6" t="str">
        <f>HYPERLINK("https://docs.wto.org/imrd/directdoc.asp?DDFDocuments/v/G/TBTN25/AUS190.DOCX", "https://docs.wto.org/imrd/directdoc.asp?DDFDocuments/v/G/TBTN25/AUS190.DOCX")</f>
        <v>https://docs.wto.org/imrd/directdoc.asp?DDFDocuments/v/G/TBTN25/AUS190.DOCX</v>
      </c>
      <c r="S76" t="s">
        <v>41</v>
      </c>
      <c r="T76" t="s">
        <v>42</v>
      </c>
      <c r="U76" t="s">
        <v>42</v>
      </c>
      <c r="V76" t="s">
        <v>42</v>
      </c>
      <c r="W76" t="s">
        <v>42</v>
      </c>
      <c r="X76" t="s">
        <v>42</v>
      </c>
      <c r="Y76" t="s">
        <v>42</v>
      </c>
      <c r="Z76" s="2" t="s">
        <v>457</v>
      </c>
      <c r="AA76" t="s">
        <v>38</v>
      </c>
      <c r="AB76" t="s">
        <v>38</v>
      </c>
      <c r="AC76" t="s">
        <v>38</v>
      </c>
      <c r="AD76" t="s">
        <v>38</v>
      </c>
      <c r="AE76" t="s">
        <v>38</v>
      </c>
      <c r="AF76" s="2" t="s">
        <v>38</v>
      </c>
    </row>
    <row r="77" spans="1:32" ht="105" x14ac:dyDescent="0.25">
      <c r="A77" s="8" t="s">
        <v>461</v>
      </c>
      <c r="B77" s="6" t="s">
        <v>458</v>
      </c>
      <c r="C77" s="7">
        <v>45973</v>
      </c>
      <c r="D77" s="9" t="str">
        <f>HYPERLINK("https://www.epingalert.org/en/Search?viewData= G/TBT/N/EGY/562"," G/TBT/N/EGY/562")</f>
        <v xml:space="preserve"> G/TBT/N/EGY/562</v>
      </c>
      <c r="E77" s="8" t="s">
        <v>459</v>
      </c>
      <c r="F77" s="8" t="s">
        <v>460</v>
      </c>
      <c r="H77" s="8" t="s">
        <v>462</v>
      </c>
      <c r="I77" s="8" t="s">
        <v>438</v>
      </c>
      <c r="J77" s="8" t="s">
        <v>67</v>
      </c>
      <c r="K77" s="8" t="s">
        <v>38</v>
      </c>
      <c r="L77" s="6"/>
      <c r="M77" s="7">
        <v>46033</v>
      </c>
      <c r="N77" s="6" t="s">
        <v>39</v>
      </c>
      <c r="O77" s="6"/>
      <c r="P77" s="6" t="str">
        <f>HYPERLINK("https://docs.wto.org/imrd/directdoc.asp?DDFDocuments/t/G/TBTN25/EGY562.DOCX", "https://docs.wto.org/imrd/directdoc.asp?DDFDocuments/t/G/TBTN25/EGY562.DOCX")</f>
        <v>https://docs.wto.org/imrd/directdoc.asp?DDFDocuments/t/G/TBTN25/EGY562.DOCX</v>
      </c>
      <c r="Q77" s="6" t="str">
        <f>HYPERLINK("https://docs.wto.org/imrd/directdoc.asp?DDFDocuments/u/G/TBTN25/EGY562.DOCX", "https://docs.wto.org/imrd/directdoc.asp?DDFDocuments/u/G/TBTN25/EGY562.DOCX")</f>
        <v>https://docs.wto.org/imrd/directdoc.asp?DDFDocuments/u/G/TBTN25/EGY562.DOCX</v>
      </c>
      <c r="R77" s="6" t="str">
        <f>HYPERLINK("https://docs.wto.org/imrd/directdoc.asp?DDFDocuments/v/G/TBTN25/EGY562.DOCX", "https://docs.wto.org/imrd/directdoc.asp?DDFDocuments/v/G/TBTN25/EGY562.DOCX")</f>
        <v>https://docs.wto.org/imrd/directdoc.asp?DDFDocuments/v/G/TBTN25/EGY562.DOCX</v>
      </c>
      <c r="S77" t="s">
        <v>41</v>
      </c>
      <c r="T77" t="s">
        <v>42</v>
      </c>
      <c r="U77" t="s">
        <v>42</v>
      </c>
      <c r="V77" t="s">
        <v>42</v>
      </c>
      <c r="W77" t="s">
        <v>42</v>
      </c>
      <c r="X77" t="s">
        <v>42</v>
      </c>
      <c r="Y77" t="s">
        <v>42</v>
      </c>
      <c r="Z77" s="2" t="s">
        <v>463</v>
      </c>
      <c r="AA77" t="s">
        <v>38</v>
      </c>
      <c r="AB77" t="s">
        <v>38</v>
      </c>
      <c r="AC77" t="s">
        <v>38</v>
      </c>
      <c r="AD77" t="s">
        <v>38</v>
      </c>
      <c r="AE77" t="s">
        <v>38</v>
      </c>
      <c r="AF77" s="2" t="s">
        <v>38</v>
      </c>
    </row>
    <row r="78" spans="1:32" ht="60" x14ac:dyDescent="0.25">
      <c r="A78" s="8" t="s">
        <v>466</v>
      </c>
      <c r="B78" s="6" t="s">
        <v>114</v>
      </c>
      <c r="C78" s="7">
        <v>45973</v>
      </c>
      <c r="D78" s="9" t="str">
        <f>HYPERLINK("https://www.epingalert.org/en/Search?viewData= G/TBT/N/CHN/2147"," G/TBT/N/CHN/2147")</f>
        <v xml:space="preserve"> G/TBT/N/CHN/2147</v>
      </c>
      <c r="E78" s="8" t="s">
        <v>464</v>
      </c>
      <c r="F78" s="8" t="s">
        <v>465</v>
      </c>
      <c r="H78" s="8" t="s">
        <v>467</v>
      </c>
      <c r="I78" s="8" t="s">
        <v>468</v>
      </c>
      <c r="J78" s="8" t="s">
        <v>75</v>
      </c>
      <c r="K78" s="8" t="s">
        <v>38</v>
      </c>
      <c r="L78" s="6"/>
      <c r="M78" s="7">
        <v>46006</v>
      </c>
      <c r="N78" s="6" t="s">
        <v>39</v>
      </c>
      <c r="O78" s="8" t="s">
        <v>469</v>
      </c>
      <c r="P78" s="6" t="str">
        <f>HYPERLINK("https://docs.wto.org/imrd/directdoc.asp?DDFDocuments/t/G/TBTN25/CHN2147.DOCX", "https://docs.wto.org/imrd/directdoc.asp?DDFDocuments/t/G/TBTN25/CHN2147.DOCX")</f>
        <v>https://docs.wto.org/imrd/directdoc.asp?DDFDocuments/t/G/TBTN25/CHN2147.DOCX</v>
      </c>
      <c r="Q78" s="6" t="str">
        <f>HYPERLINK("https://docs.wto.org/imrd/directdoc.asp?DDFDocuments/u/G/TBTN25/CHN2147.DOCX", "https://docs.wto.org/imrd/directdoc.asp?DDFDocuments/u/G/TBTN25/CHN2147.DOCX")</f>
        <v>https://docs.wto.org/imrd/directdoc.asp?DDFDocuments/u/G/TBTN25/CHN2147.DOCX</v>
      </c>
      <c r="R78" s="6" t="str">
        <f>HYPERLINK("https://docs.wto.org/imrd/directdoc.asp?DDFDocuments/v/G/TBTN25/CHN2147.DOCX", "https://docs.wto.org/imrd/directdoc.asp?DDFDocuments/v/G/TBTN25/CHN2147.DOCX")</f>
        <v>https://docs.wto.org/imrd/directdoc.asp?DDFDocuments/v/G/TBTN25/CHN2147.DOCX</v>
      </c>
      <c r="S78" t="s">
        <v>41</v>
      </c>
      <c r="T78" t="s">
        <v>42</v>
      </c>
      <c r="U78" t="s">
        <v>42</v>
      </c>
      <c r="V78" t="s">
        <v>42</v>
      </c>
      <c r="W78" t="s">
        <v>42</v>
      </c>
      <c r="X78" t="s">
        <v>42</v>
      </c>
      <c r="Y78" t="s">
        <v>42</v>
      </c>
      <c r="Z78" s="2" t="s">
        <v>38</v>
      </c>
      <c r="AA78" t="s">
        <v>38</v>
      </c>
      <c r="AB78" t="s">
        <v>38</v>
      </c>
      <c r="AC78" t="s">
        <v>38</v>
      </c>
      <c r="AD78" t="s">
        <v>38</v>
      </c>
      <c r="AE78" t="s">
        <v>38</v>
      </c>
      <c r="AF78" s="2" t="s">
        <v>38</v>
      </c>
    </row>
    <row r="79" spans="1:32" ht="75" x14ac:dyDescent="0.25">
      <c r="A79" s="8" t="s">
        <v>473</v>
      </c>
      <c r="B79" s="6" t="s">
        <v>470</v>
      </c>
      <c r="C79" s="7">
        <v>45973</v>
      </c>
      <c r="D79" s="9" t="str">
        <f>HYPERLINK("https://www.epingalert.org/en/Search?viewData= G/TBT/N/VNM/380"," G/TBT/N/VNM/380")</f>
        <v xml:space="preserve"> G/TBT/N/VNM/380</v>
      </c>
      <c r="E79" s="8" t="s">
        <v>471</v>
      </c>
      <c r="F79" s="8" t="s">
        <v>472</v>
      </c>
      <c r="H79" s="8" t="s">
        <v>38</v>
      </c>
      <c r="I79" s="8" t="s">
        <v>474</v>
      </c>
      <c r="J79" s="8" t="s">
        <v>67</v>
      </c>
      <c r="K79" s="8" t="s">
        <v>38</v>
      </c>
      <c r="L79" s="6"/>
      <c r="M79" s="7">
        <v>45993</v>
      </c>
      <c r="N79" s="6" t="s">
        <v>39</v>
      </c>
      <c r="O79" s="8" t="s">
        <v>475</v>
      </c>
      <c r="P79" s="6" t="str">
        <f>HYPERLINK("https://docs.wto.org/imrd/directdoc.asp?DDFDocuments/t/G/TBTN25/VNM380.DOCX", "https://docs.wto.org/imrd/directdoc.asp?DDFDocuments/t/G/TBTN25/VNM380.DOCX")</f>
        <v>https://docs.wto.org/imrd/directdoc.asp?DDFDocuments/t/G/TBTN25/VNM380.DOCX</v>
      </c>
      <c r="Q79" s="6" t="str">
        <f>HYPERLINK("https://docs.wto.org/imrd/directdoc.asp?DDFDocuments/u/G/TBTN25/VNM380.DOCX", "https://docs.wto.org/imrd/directdoc.asp?DDFDocuments/u/G/TBTN25/VNM380.DOCX")</f>
        <v>https://docs.wto.org/imrd/directdoc.asp?DDFDocuments/u/G/TBTN25/VNM380.DOCX</v>
      </c>
      <c r="R79" s="6" t="str">
        <f>HYPERLINK("https://docs.wto.org/imrd/directdoc.asp?DDFDocuments/v/G/TBTN25/VNM380.DOCX", "https://docs.wto.org/imrd/directdoc.asp?DDFDocuments/v/G/TBTN25/VNM380.DOCX")</f>
        <v>https://docs.wto.org/imrd/directdoc.asp?DDFDocuments/v/G/TBTN25/VNM380.DOCX</v>
      </c>
      <c r="S79" t="s">
        <v>41</v>
      </c>
      <c r="T79" t="s">
        <v>42</v>
      </c>
      <c r="U79" t="s">
        <v>42</v>
      </c>
      <c r="V79" t="s">
        <v>42</v>
      </c>
      <c r="W79" t="s">
        <v>42</v>
      </c>
      <c r="X79" t="s">
        <v>42</v>
      </c>
      <c r="Y79" t="s">
        <v>42</v>
      </c>
      <c r="Z79" s="2" t="s">
        <v>476</v>
      </c>
      <c r="AA79" t="s">
        <v>38</v>
      </c>
      <c r="AB79" t="s">
        <v>38</v>
      </c>
      <c r="AC79" t="s">
        <v>38</v>
      </c>
      <c r="AD79" t="s">
        <v>38</v>
      </c>
      <c r="AE79" t="s">
        <v>38</v>
      </c>
      <c r="AF79" s="2" t="s">
        <v>38</v>
      </c>
    </row>
    <row r="80" spans="1:32" ht="105" x14ac:dyDescent="0.25">
      <c r="A80" s="8" t="s">
        <v>473</v>
      </c>
      <c r="B80" s="6" t="s">
        <v>470</v>
      </c>
      <c r="C80" s="7">
        <v>45973</v>
      </c>
      <c r="D80" s="9" t="str">
        <f>HYPERLINK("https://www.epingalert.org/en/Search?viewData= G/TBT/N/VNM/381"," G/TBT/N/VNM/381")</f>
        <v xml:space="preserve"> G/TBT/N/VNM/381</v>
      </c>
      <c r="E80" s="8" t="s">
        <v>477</v>
      </c>
      <c r="F80" s="8" t="s">
        <v>478</v>
      </c>
      <c r="H80" s="8" t="s">
        <v>38</v>
      </c>
      <c r="I80" s="8" t="s">
        <v>38</v>
      </c>
      <c r="J80" s="8" t="s">
        <v>67</v>
      </c>
      <c r="K80" s="8" t="s">
        <v>38</v>
      </c>
      <c r="L80" s="6"/>
      <c r="M80" s="7">
        <v>45993</v>
      </c>
      <c r="N80" s="6" t="s">
        <v>39</v>
      </c>
      <c r="O80" s="8" t="s">
        <v>479</v>
      </c>
      <c r="P80" s="6" t="str">
        <f>HYPERLINK("https://docs.wto.org/imrd/directdoc.asp?DDFDocuments/t/G/TBTN25/VNM381.DOCX", "https://docs.wto.org/imrd/directdoc.asp?DDFDocuments/t/G/TBTN25/VNM381.DOCX")</f>
        <v>https://docs.wto.org/imrd/directdoc.asp?DDFDocuments/t/G/TBTN25/VNM381.DOCX</v>
      </c>
      <c r="Q80" s="6" t="str">
        <f>HYPERLINK("https://docs.wto.org/imrd/directdoc.asp?DDFDocuments/u/G/TBTN25/VNM381.DOCX", "https://docs.wto.org/imrd/directdoc.asp?DDFDocuments/u/G/TBTN25/VNM381.DOCX")</f>
        <v>https://docs.wto.org/imrd/directdoc.asp?DDFDocuments/u/G/TBTN25/VNM381.DOCX</v>
      </c>
      <c r="R80" s="6" t="str">
        <f>HYPERLINK("https://docs.wto.org/imrd/directdoc.asp?DDFDocuments/v/G/TBTN25/VNM381.DOCX", "https://docs.wto.org/imrd/directdoc.asp?DDFDocuments/v/G/TBTN25/VNM381.DOCX")</f>
        <v>https://docs.wto.org/imrd/directdoc.asp?DDFDocuments/v/G/TBTN25/VNM381.DOCX</v>
      </c>
      <c r="S80" t="s">
        <v>41</v>
      </c>
      <c r="T80" t="s">
        <v>42</v>
      </c>
      <c r="U80" t="s">
        <v>42</v>
      </c>
      <c r="V80" t="s">
        <v>42</v>
      </c>
      <c r="W80" t="s">
        <v>42</v>
      </c>
      <c r="X80" t="s">
        <v>42</v>
      </c>
      <c r="Y80" t="s">
        <v>42</v>
      </c>
      <c r="Z80" s="2" t="s">
        <v>480</v>
      </c>
      <c r="AA80" t="s">
        <v>38</v>
      </c>
      <c r="AB80" t="s">
        <v>38</v>
      </c>
      <c r="AC80" t="s">
        <v>38</v>
      </c>
      <c r="AD80" t="s">
        <v>38</v>
      </c>
      <c r="AE80" t="s">
        <v>38</v>
      </c>
      <c r="AF80" s="2" t="s">
        <v>38</v>
      </c>
    </row>
    <row r="81" spans="1:32" ht="90" x14ac:dyDescent="0.25">
      <c r="A81" s="8" t="s">
        <v>461</v>
      </c>
      <c r="B81" s="6" t="s">
        <v>458</v>
      </c>
      <c r="C81" s="7">
        <v>45973</v>
      </c>
      <c r="D81" s="9" t="str">
        <f>HYPERLINK("https://www.epingalert.org/en/Search?viewData= G/TBT/N/EGY/564"," G/TBT/N/EGY/564")</f>
        <v xml:space="preserve"> G/TBT/N/EGY/564</v>
      </c>
      <c r="E81" s="8" t="s">
        <v>481</v>
      </c>
      <c r="F81" s="8" t="s">
        <v>482</v>
      </c>
      <c r="H81" s="8" t="s">
        <v>483</v>
      </c>
      <c r="I81" s="8" t="s">
        <v>438</v>
      </c>
      <c r="J81" s="8" t="s">
        <v>67</v>
      </c>
      <c r="K81" s="8" t="s">
        <v>38</v>
      </c>
      <c r="L81" s="6"/>
      <c r="M81" s="7">
        <v>46033</v>
      </c>
      <c r="N81" s="6" t="s">
        <v>39</v>
      </c>
      <c r="O81" s="6"/>
      <c r="P81" s="6" t="str">
        <f>HYPERLINK("https://docs.wto.org/imrd/directdoc.asp?DDFDocuments/t/G/TBTN25/EGY564.DOCX", "https://docs.wto.org/imrd/directdoc.asp?DDFDocuments/t/G/TBTN25/EGY564.DOCX")</f>
        <v>https://docs.wto.org/imrd/directdoc.asp?DDFDocuments/t/G/TBTN25/EGY564.DOCX</v>
      </c>
      <c r="Q81" s="6" t="str">
        <f>HYPERLINK("https://docs.wto.org/imrd/directdoc.asp?DDFDocuments/u/G/TBTN25/EGY564.DOCX", "https://docs.wto.org/imrd/directdoc.asp?DDFDocuments/u/G/TBTN25/EGY564.DOCX")</f>
        <v>https://docs.wto.org/imrd/directdoc.asp?DDFDocuments/u/G/TBTN25/EGY564.DOCX</v>
      </c>
      <c r="R81" s="6" t="str">
        <f>HYPERLINK("https://docs.wto.org/imrd/directdoc.asp?DDFDocuments/v/G/TBTN25/EGY564.DOCX", "https://docs.wto.org/imrd/directdoc.asp?DDFDocuments/v/G/TBTN25/EGY564.DOCX")</f>
        <v>https://docs.wto.org/imrd/directdoc.asp?DDFDocuments/v/G/TBTN25/EGY564.DOCX</v>
      </c>
      <c r="S81" t="s">
        <v>41</v>
      </c>
      <c r="T81" t="s">
        <v>42</v>
      </c>
      <c r="U81" t="s">
        <v>42</v>
      </c>
      <c r="V81" t="s">
        <v>42</v>
      </c>
      <c r="W81" t="s">
        <v>42</v>
      </c>
      <c r="X81" t="s">
        <v>42</v>
      </c>
      <c r="Y81" t="s">
        <v>42</v>
      </c>
      <c r="Z81" s="2" t="s">
        <v>484</v>
      </c>
      <c r="AA81" t="s">
        <v>38</v>
      </c>
      <c r="AB81" t="s">
        <v>38</v>
      </c>
      <c r="AC81" t="s">
        <v>38</v>
      </c>
      <c r="AD81" t="s">
        <v>38</v>
      </c>
      <c r="AE81" t="s">
        <v>38</v>
      </c>
      <c r="AF81" s="2" t="s">
        <v>38</v>
      </c>
    </row>
    <row r="82" spans="1:32" ht="105" x14ac:dyDescent="0.25">
      <c r="A82" s="8" t="s">
        <v>487</v>
      </c>
      <c r="B82" s="6" t="s">
        <v>458</v>
      </c>
      <c r="C82" s="7">
        <v>45973</v>
      </c>
      <c r="D82" s="9" t="str">
        <f>HYPERLINK("https://www.epingalert.org/en/Search?viewData= G/TBT/N/EGY/566"," G/TBT/N/EGY/566")</f>
        <v xml:space="preserve"> G/TBT/N/EGY/566</v>
      </c>
      <c r="E82" s="8" t="s">
        <v>485</v>
      </c>
      <c r="F82" s="8" t="s">
        <v>486</v>
      </c>
      <c r="H82" s="8" t="s">
        <v>488</v>
      </c>
      <c r="I82" s="8" t="s">
        <v>489</v>
      </c>
      <c r="J82" s="8" t="s">
        <v>67</v>
      </c>
      <c r="K82" s="8" t="s">
        <v>224</v>
      </c>
      <c r="L82" s="6"/>
      <c r="M82" s="7">
        <v>46033</v>
      </c>
      <c r="N82" s="6" t="s">
        <v>39</v>
      </c>
      <c r="O82" s="6"/>
      <c r="P82" s="6" t="str">
        <f>HYPERLINK("https://docs.wto.org/imrd/directdoc.asp?DDFDocuments/t/G/TBTN25/EGY566.DOCX", "https://docs.wto.org/imrd/directdoc.asp?DDFDocuments/t/G/TBTN25/EGY566.DOCX")</f>
        <v>https://docs.wto.org/imrd/directdoc.asp?DDFDocuments/t/G/TBTN25/EGY566.DOCX</v>
      </c>
      <c r="Q82" s="6" t="str">
        <f>HYPERLINK("https://docs.wto.org/imrd/directdoc.asp?DDFDocuments/u/G/TBTN25/EGY566.DOCX", "https://docs.wto.org/imrd/directdoc.asp?DDFDocuments/u/G/TBTN25/EGY566.DOCX")</f>
        <v>https://docs.wto.org/imrd/directdoc.asp?DDFDocuments/u/G/TBTN25/EGY566.DOCX</v>
      </c>
      <c r="R82" s="6" t="str">
        <f>HYPERLINK("https://docs.wto.org/imrd/directdoc.asp?DDFDocuments/v/G/TBTN25/EGY566.DOCX", "https://docs.wto.org/imrd/directdoc.asp?DDFDocuments/v/G/TBTN25/EGY566.DOCX")</f>
        <v>https://docs.wto.org/imrd/directdoc.asp?DDFDocuments/v/G/TBTN25/EGY566.DOCX</v>
      </c>
      <c r="S82" t="s">
        <v>41</v>
      </c>
      <c r="T82" t="s">
        <v>42</v>
      </c>
      <c r="U82" t="s">
        <v>42</v>
      </c>
      <c r="V82" t="s">
        <v>42</v>
      </c>
      <c r="W82" t="s">
        <v>42</v>
      </c>
      <c r="X82" t="s">
        <v>42</v>
      </c>
      <c r="Y82" t="s">
        <v>42</v>
      </c>
      <c r="Z82" s="2" t="s">
        <v>490</v>
      </c>
      <c r="AA82" t="s">
        <v>38</v>
      </c>
      <c r="AB82" t="s">
        <v>38</v>
      </c>
      <c r="AC82" t="s">
        <v>38</v>
      </c>
      <c r="AD82" t="s">
        <v>38</v>
      </c>
      <c r="AE82" t="s">
        <v>38</v>
      </c>
      <c r="AF82" s="2" t="s">
        <v>38</v>
      </c>
    </row>
    <row r="83" spans="1:32" ht="90" x14ac:dyDescent="0.25">
      <c r="A83" s="8" t="s">
        <v>461</v>
      </c>
      <c r="B83" s="6" t="s">
        <v>458</v>
      </c>
      <c r="C83" s="7">
        <v>45973</v>
      </c>
      <c r="D83" s="9" t="str">
        <f>HYPERLINK("https://www.epingalert.org/en/Search?viewData= G/TBT/N/EGY/565"," G/TBT/N/EGY/565")</f>
        <v xml:space="preserve"> G/TBT/N/EGY/565</v>
      </c>
      <c r="E83" s="8" t="s">
        <v>491</v>
      </c>
      <c r="F83" s="8" t="s">
        <v>492</v>
      </c>
      <c r="H83" s="8" t="s">
        <v>493</v>
      </c>
      <c r="I83" s="8" t="s">
        <v>438</v>
      </c>
      <c r="J83" s="8" t="s">
        <v>67</v>
      </c>
      <c r="K83" s="8" t="s">
        <v>38</v>
      </c>
      <c r="L83" s="6"/>
      <c r="M83" s="7">
        <v>46033</v>
      </c>
      <c r="N83" s="6" t="s">
        <v>39</v>
      </c>
      <c r="O83" s="6"/>
      <c r="P83" s="6" t="str">
        <f>HYPERLINK("https://docs.wto.org/imrd/directdoc.asp?DDFDocuments/t/G/TBTN25/EGY565.DOCX", "https://docs.wto.org/imrd/directdoc.asp?DDFDocuments/t/G/TBTN25/EGY565.DOCX")</f>
        <v>https://docs.wto.org/imrd/directdoc.asp?DDFDocuments/t/G/TBTN25/EGY565.DOCX</v>
      </c>
      <c r="Q83" s="6" t="str">
        <f>HYPERLINK("https://docs.wto.org/imrd/directdoc.asp?DDFDocuments/u/G/TBTN25/EGY565.DOCX", "https://docs.wto.org/imrd/directdoc.asp?DDFDocuments/u/G/TBTN25/EGY565.DOCX")</f>
        <v>https://docs.wto.org/imrd/directdoc.asp?DDFDocuments/u/G/TBTN25/EGY565.DOCX</v>
      </c>
      <c r="R83" s="6" t="str">
        <f>HYPERLINK("https://docs.wto.org/imrd/directdoc.asp?DDFDocuments/v/G/TBTN25/EGY565.DOCX", "https://docs.wto.org/imrd/directdoc.asp?DDFDocuments/v/G/TBTN25/EGY565.DOCX")</f>
        <v>https://docs.wto.org/imrd/directdoc.asp?DDFDocuments/v/G/TBTN25/EGY565.DOCX</v>
      </c>
      <c r="S83" t="s">
        <v>41</v>
      </c>
      <c r="T83" t="s">
        <v>42</v>
      </c>
      <c r="U83" t="s">
        <v>42</v>
      </c>
      <c r="V83" t="s">
        <v>42</v>
      </c>
      <c r="W83" t="s">
        <v>42</v>
      </c>
      <c r="X83" t="s">
        <v>42</v>
      </c>
      <c r="Y83" t="s">
        <v>42</v>
      </c>
      <c r="Z83" s="2" t="s">
        <v>494</v>
      </c>
      <c r="AA83" t="s">
        <v>38</v>
      </c>
      <c r="AB83" t="s">
        <v>38</v>
      </c>
      <c r="AC83" t="s">
        <v>38</v>
      </c>
      <c r="AD83" t="s">
        <v>38</v>
      </c>
      <c r="AE83" t="s">
        <v>38</v>
      </c>
      <c r="AF83" s="2" t="s">
        <v>38</v>
      </c>
    </row>
    <row r="84" spans="1:32" ht="165" x14ac:dyDescent="0.25">
      <c r="A84" s="8" t="s">
        <v>498</v>
      </c>
      <c r="B84" s="6" t="s">
        <v>495</v>
      </c>
      <c r="C84" s="7">
        <v>45973</v>
      </c>
      <c r="D84" s="9" t="str">
        <f>HYPERLINK("https://www.epingalert.org/en/Search?viewData= G/TBT/N/ISR/1406"," G/TBT/N/ISR/1406")</f>
        <v xml:space="preserve"> G/TBT/N/ISR/1406</v>
      </c>
      <c r="E84" s="8" t="s">
        <v>496</v>
      </c>
      <c r="F84" s="8" t="s">
        <v>497</v>
      </c>
      <c r="H84" s="8" t="s">
        <v>38</v>
      </c>
      <c r="I84" s="8" t="s">
        <v>499</v>
      </c>
      <c r="J84" s="8" t="s">
        <v>500</v>
      </c>
      <c r="K84" s="8" t="s">
        <v>224</v>
      </c>
      <c r="L84" s="6"/>
      <c r="M84" s="7">
        <v>46033</v>
      </c>
      <c r="N84" s="6" t="s">
        <v>39</v>
      </c>
      <c r="O84" s="8" t="s">
        <v>501</v>
      </c>
      <c r="P84" s="6" t="str">
        <f>HYPERLINK("https://docs.wto.org/imrd/directdoc.asp?DDFDocuments/t/G/TBTN25/ISR1406.DOCX", "https://docs.wto.org/imrd/directdoc.asp?DDFDocuments/t/G/TBTN25/ISR1406.DOCX")</f>
        <v>https://docs.wto.org/imrd/directdoc.asp?DDFDocuments/t/G/TBTN25/ISR1406.DOCX</v>
      </c>
      <c r="Q84" s="6" t="str">
        <f>HYPERLINK("https://docs.wto.org/imrd/directdoc.asp?DDFDocuments/u/G/TBTN25/ISR1406.DOCX", "https://docs.wto.org/imrd/directdoc.asp?DDFDocuments/u/G/TBTN25/ISR1406.DOCX")</f>
        <v>https://docs.wto.org/imrd/directdoc.asp?DDFDocuments/u/G/TBTN25/ISR1406.DOCX</v>
      </c>
      <c r="R84" s="6" t="str">
        <f>HYPERLINK("https://docs.wto.org/imrd/directdoc.asp?DDFDocuments/v/G/TBTN25/ISR1406.DOCX", "https://docs.wto.org/imrd/directdoc.asp?DDFDocuments/v/G/TBTN25/ISR1406.DOCX")</f>
        <v>https://docs.wto.org/imrd/directdoc.asp?DDFDocuments/v/G/TBTN25/ISR1406.DOCX</v>
      </c>
      <c r="S84" t="s">
        <v>41</v>
      </c>
      <c r="T84" t="s">
        <v>42</v>
      </c>
      <c r="U84" t="s">
        <v>42</v>
      </c>
      <c r="V84" t="s">
        <v>42</v>
      </c>
      <c r="W84" t="s">
        <v>42</v>
      </c>
      <c r="X84" t="s">
        <v>42</v>
      </c>
      <c r="Y84" t="s">
        <v>42</v>
      </c>
      <c r="Z84" s="2" t="s">
        <v>502</v>
      </c>
      <c r="AA84" t="s">
        <v>38</v>
      </c>
      <c r="AB84" t="s">
        <v>38</v>
      </c>
      <c r="AC84" t="s">
        <v>38</v>
      </c>
      <c r="AD84" t="s">
        <v>38</v>
      </c>
      <c r="AE84" t="s">
        <v>38</v>
      </c>
      <c r="AF84" s="2" t="s">
        <v>38</v>
      </c>
    </row>
    <row r="85" spans="1:32" ht="120" x14ac:dyDescent="0.25">
      <c r="A85" s="8" t="s">
        <v>473</v>
      </c>
      <c r="B85" s="6" t="s">
        <v>470</v>
      </c>
      <c r="C85" s="7">
        <v>45973</v>
      </c>
      <c r="D85" s="9" t="str">
        <f>HYPERLINK("https://www.epingalert.org/en/Search?viewData= G/TBT/N/VNM/378"," G/TBT/N/VNM/378")</f>
        <v xml:space="preserve"> G/TBT/N/VNM/378</v>
      </c>
      <c r="E85" s="8" t="s">
        <v>503</v>
      </c>
      <c r="F85" s="8" t="s">
        <v>504</v>
      </c>
      <c r="H85" s="8" t="s">
        <v>38</v>
      </c>
      <c r="I85" s="8" t="s">
        <v>505</v>
      </c>
      <c r="J85" s="8" t="s">
        <v>67</v>
      </c>
      <c r="K85" s="8" t="s">
        <v>38</v>
      </c>
      <c r="L85" s="6"/>
      <c r="M85" s="7">
        <v>45993</v>
      </c>
      <c r="N85" s="6" t="s">
        <v>39</v>
      </c>
      <c r="O85" s="8" t="s">
        <v>506</v>
      </c>
      <c r="P85" s="6" t="str">
        <f>HYPERLINK("https://docs.wto.org/imrd/directdoc.asp?DDFDocuments/t/G/TBTN25/VNM378.DOCX", "https://docs.wto.org/imrd/directdoc.asp?DDFDocuments/t/G/TBTN25/VNM378.DOCX")</f>
        <v>https://docs.wto.org/imrd/directdoc.asp?DDFDocuments/t/G/TBTN25/VNM378.DOCX</v>
      </c>
      <c r="Q85" s="6" t="str">
        <f>HYPERLINK("https://docs.wto.org/imrd/directdoc.asp?DDFDocuments/u/G/TBTN25/VNM378.DOCX", "https://docs.wto.org/imrd/directdoc.asp?DDFDocuments/u/G/TBTN25/VNM378.DOCX")</f>
        <v>https://docs.wto.org/imrd/directdoc.asp?DDFDocuments/u/G/TBTN25/VNM378.DOCX</v>
      </c>
      <c r="R85" s="6" t="str">
        <f>HYPERLINK("https://docs.wto.org/imrd/directdoc.asp?DDFDocuments/v/G/TBTN25/VNM378.DOCX", "https://docs.wto.org/imrd/directdoc.asp?DDFDocuments/v/G/TBTN25/VNM378.DOCX")</f>
        <v>https://docs.wto.org/imrd/directdoc.asp?DDFDocuments/v/G/TBTN25/VNM378.DOCX</v>
      </c>
      <c r="S85" t="s">
        <v>41</v>
      </c>
      <c r="T85" t="s">
        <v>42</v>
      </c>
      <c r="U85" t="s">
        <v>42</v>
      </c>
      <c r="V85" t="s">
        <v>42</v>
      </c>
      <c r="W85" t="s">
        <v>42</v>
      </c>
      <c r="X85" t="s">
        <v>42</v>
      </c>
      <c r="Y85" t="s">
        <v>42</v>
      </c>
      <c r="Z85" s="2" t="s">
        <v>507</v>
      </c>
      <c r="AA85" t="s">
        <v>38</v>
      </c>
      <c r="AB85" t="s">
        <v>38</v>
      </c>
      <c r="AC85" t="s">
        <v>38</v>
      </c>
      <c r="AD85" t="s">
        <v>38</v>
      </c>
      <c r="AE85" t="s">
        <v>38</v>
      </c>
      <c r="AF85" s="2" t="s">
        <v>38</v>
      </c>
    </row>
    <row r="86" spans="1:32" ht="150" x14ac:dyDescent="0.25">
      <c r="A86" s="8" t="s">
        <v>473</v>
      </c>
      <c r="B86" s="6" t="s">
        <v>470</v>
      </c>
      <c r="C86" s="7">
        <v>45973</v>
      </c>
      <c r="D86" s="9" t="str">
        <f>HYPERLINK("https://www.epingalert.org/en/Search?viewData= G/TBT/N/VNM/379"," G/TBT/N/VNM/379")</f>
        <v xml:space="preserve"> G/TBT/N/VNM/379</v>
      </c>
      <c r="E86" s="8" t="s">
        <v>508</v>
      </c>
      <c r="F86" s="8" t="s">
        <v>509</v>
      </c>
      <c r="H86" s="8" t="s">
        <v>38</v>
      </c>
      <c r="I86" s="8" t="s">
        <v>510</v>
      </c>
      <c r="J86" s="8" t="s">
        <v>67</v>
      </c>
      <c r="K86" s="8" t="s">
        <v>38</v>
      </c>
      <c r="L86" s="6"/>
      <c r="M86" s="7">
        <v>45993</v>
      </c>
      <c r="N86" s="6" t="s">
        <v>39</v>
      </c>
      <c r="O86" s="8" t="s">
        <v>511</v>
      </c>
      <c r="P86" s="6" t="str">
        <f>HYPERLINK("https://docs.wto.org/imrd/directdoc.asp?DDFDocuments/t/G/TBTN25/VNM379.DOCX", "https://docs.wto.org/imrd/directdoc.asp?DDFDocuments/t/G/TBTN25/VNM379.DOCX")</f>
        <v>https://docs.wto.org/imrd/directdoc.asp?DDFDocuments/t/G/TBTN25/VNM379.DOCX</v>
      </c>
      <c r="Q86" s="6" t="str">
        <f>HYPERLINK("https://docs.wto.org/imrd/directdoc.asp?DDFDocuments/u/G/TBTN25/VNM379.DOCX", "https://docs.wto.org/imrd/directdoc.asp?DDFDocuments/u/G/TBTN25/VNM379.DOCX")</f>
        <v>https://docs.wto.org/imrd/directdoc.asp?DDFDocuments/u/G/TBTN25/VNM379.DOCX</v>
      </c>
      <c r="R86" s="6" t="str">
        <f>HYPERLINK("https://docs.wto.org/imrd/directdoc.asp?DDFDocuments/v/G/TBTN25/VNM379.DOCX", "https://docs.wto.org/imrd/directdoc.asp?DDFDocuments/v/G/TBTN25/VNM379.DOCX")</f>
        <v>https://docs.wto.org/imrd/directdoc.asp?DDFDocuments/v/G/TBTN25/VNM379.DOCX</v>
      </c>
      <c r="S86" t="s">
        <v>41</v>
      </c>
      <c r="T86" t="s">
        <v>42</v>
      </c>
      <c r="U86" t="s">
        <v>42</v>
      </c>
      <c r="V86" t="s">
        <v>42</v>
      </c>
      <c r="W86" t="s">
        <v>42</v>
      </c>
      <c r="X86" t="s">
        <v>42</v>
      </c>
      <c r="Y86" t="s">
        <v>42</v>
      </c>
      <c r="Z86" s="2" t="s">
        <v>512</v>
      </c>
      <c r="AA86" t="s">
        <v>38</v>
      </c>
      <c r="AB86" t="s">
        <v>38</v>
      </c>
      <c r="AC86" t="s">
        <v>38</v>
      </c>
      <c r="AD86" t="s">
        <v>38</v>
      </c>
      <c r="AE86" t="s">
        <v>38</v>
      </c>
      <c r="AF86" s="2" t="s">
        <v>38</v>
      </c>
    </row>
    <row r="87" spans="1:32" ht="105" x14ac:dyDescent="0.25">
      <c r="A87" s="8" t="s">
        <v>461</v>
      </c>
      <c r="B87" s="6" t="s">
        <v>458</v>
      </c>
      <c r="C87" s="7">
        <v>45973</v>
      </c>
      <c r="D87" s="9" t="str">
        <f>HYPERLINK("https://www.epingalert.org/en/Search?viewData= G/TBT/N/EGY/563"," G/TBT/N/EGY/563")</f>
        <v xml:space="preserve"> G/TBT/N/EGY/563</v>
      </c>
      <c r="E87" s="8" t="s">
        <v>513</v>
      </c>
      <c r="F87" s="8" t="s">
        <v>514</v>
      </c>
      <c r="H87" s="8" t="s">
        <v>515</v>
      </c>
      <c r="I87" s="8" t="s">
        <v>438</v>
      </c>
      <c r="J87" s="8" t="s">
        <v>67</v>
      </c>
      <c r="K87" s="8" t="s">
        <v>38</v>
      </c>
      <c r="L87" s="6"/>
      <c r="M87" s="7">
        <v>46033</v>
      </c>
      <c r="N87" s="6" t="s">
        <v>39</v>
      </c>
      <c r="O87" s="6"/>
      <c r="P87" s="6" t="str">
        <f>HYPERLINK("https://docs.wto.org/imrd/directdoc.asp?DDFDocuments/t/G/TBTN25/EGY563.DOCX", "https://docs.wto.org/imrd/directdoc.asp?DDFDocuments/t/G/TBTN25/EGY563.DOCX")</f>
        <v>https://docs.wto.org/imrd/directdoc.asp?DDFDocuments/t/G/TBTN25/EGY563.DOCX</v>
      </c>
      <c r="Q87" s="6" t="str">
        <f>HYPERLINK("https://docs.wto.org/imrd/directdoc.asp?DDFDocuments/u/G/TBTN25/EGY563.DOCX", "https://docs.wto.org/imrd/directdoc.asp?DDFDocuments/u/G/TBTN25/EGY563.DOCX")</f>
        <v>https://docs.wto.org/imrd/directdoc.asp?DDFDocuments/u/G/TBTN25/EGY563.DOCX</v>
      </c>
      <c r="R87" s="6" t="str">
        <f>HYPERLINK("https://docs.wto.org/imrd/directdoc.asp?DDFDocuments/v/G/TBTN25/EGY563.DOCX", "https://docs.wto.org/imrd/directdoc.asp?DDFDocuments/v/G/TBTN25/EGY563.DOCX")</f>
        <v>https://docs.wto.org/imrd/directdoc.asp?DDFDocuments/v/G/TBTN25/EGY563.DOCX</v>
      </c>
      <c r="S87" t="s">
        <v>41</v>
      </c>
      <c r="T87" t="s">
        <v>42</v>
      </c>
      <c r="U87" t="s">
        <v>42</v>
      </c>
      <c r="V87" t="s">
        <v>42</v>
      </c>
      <c r="W87" t="s">
        <v>42</v>
      </c>
      <c r="X87" t="s">
        <v>42</v>
      </c>
      <c r="Y87" t="s">
        <v>42</v>
      </c>
      <c r="Z87" s="2" t="s">
        <v>516</v>
      </c>
      <c r="AA87" t="s">
        <v>38</v>
      </c>
      <c r="AB87" t="s">
        <v>38</v>
      </c>
      <c r="AC87" t="s">
        <v>38</v>
      </c>
      <c r="AD87" t="s">
        <v>38</v>
      </c>
      <c r="AE87" t="s">
        <v>38</v>
      </c>
      <c r="AF87" s="2" t="s">
        <v>38</v>
      </c>
    </row>
    <row r="88" spans="1:32" ht="45" x14ac:dyDescent="0.25">
      <c r="A88" s="8" t="s">
        <v>519</v>
      </c>
      <c r="B88" s="6" t="s">
        <v>61</v>
      </c>
      <c r="C88" s="7">
        <v>45973</v>
      </c>
      <c r="D88" s="9" t="str">
        <f>HYPERLINK("https://www.epingalert.org/en/Search?viewData= G/TBT/N/BRA/1612"," G/TBT/N/BRA/1612")</f>
        <v xml:space="preserve"> G/TBT/N/BRA/1612</v>
      </c>
      <c r="E88" s="8" t="s">
        <v>517</v>
      </c>
      <c r="F88" s="8" t="s">
        <v>518</v>
      </c>
      <c r="H88" s="8" t="s">
        <v>520</v>
      </c>
      <c r="I88" s="8" t="s">
        <v>134</v>
      </c>
      <c r="J88" s="8" t="s">
        <v>67</v>
      </c>
      <c r="K88" s="8" t="s">
        <v>38</v>
      </c>
      <c r="L88" s="6"/>
      <c r="M88" s="7" t="s">
        <v>38</v>
      </c>
      <c r="N88" s="6" t="s">
        <v>39</v>
      </c>
      <c r="O88" s="8" t="s">
        <v>521</v>
      </c>
      <c r="P88" s="6" t="str">
        <f>HYPERLINK("https://docs.wto.org/imrd/directdoc.asp?DDFDocuments/t/G/TBTN25/BRA1612.DOCX", "https://docs.wto.org/imrd/directdoc.asp?DDFDocuments/t/G/TBTN25/BRA1612.DOCX")</f>
        <v>https://docs.wto.org/imrd/directdoc.asp?DDFDocuments/t/G/TBTN25/BRA1612.DOCX</v>
      </c>
      <c r="Q88" s="6" t="str">
        <f>HYPERLINK("https://docs.wto.org/imrd/directdoc.asp?DDFDocuments/u/G/TBTN25/BRA1612.DOCX", "https://docs.wto.org/imrd/directdoc.asp?DDFDocuments/u/G/TBTN25/BRA1612.DOCX")</f>
        <v>https://docs.wto.org/imrd/directdoc.asp?DDFDocuments/u/G/TBTN25/BRA1612.DOCX</v>
      </c>
      <c r="R88" s="6" t="str">
        <f>HYPERLINK("https://docs.wto.org/imrd/directdoc.asp?DDFDocuments/v/G/TBTN25/BRA1612.DOCX", "https://docs.wto.org/imrd/directdoc.asp?DDFDocuments/v/G/TBTN25/BRA1612.DOCX")</f>
        <v>https://docs.wto.org/imrd/directdoc.asp?DDFDocuments/v/G/TBTN25/BRA1612.DOCX</v>
      </c>
      <c r="S88" t="s">
        <v>41</v>
      </c>
      <c r="T88" t="s">
        <v>42</v>
      </c>
      <c r="U88" t="s">
        <v>42</v>
      </c>
      <c r="V88" t="s">
        <v>42</v>
      </c>
      <c r="W88" t="s">
        <v>42</v>
      </c>
      <c r="X88" t="s">
        <v>42</v>
      </c>
      <c r="Y88" t="s">
        <v>42</v>
      </c>
      <c r="Z88" s="2" t="s">
        <v>522</v>
      </c>
      <c r="AA88" t="s">
        <v>38</v>
      </c>
      <c r="AB88" t="s">
        <v>38</v>
      </c>
      <c r="AC88" t="s">
        <v>38</v>
      </c>
      <c r="AD88" t="s">
        <v>38</v>
      </c>
      <c r="AE88" t="s">
        <v>38</v>
      </c>
      <c r="AF88" s="2" t="s">
        <v>38</v>
      </c>
    </row>
    <row r="89" spans="1:32" ht="45" x14ac:dyDescent="0.25">
      <c r="A89" s="8" t="s">
        <v>525</v>
      </c>
      <c r="B89" s="6" t="s">
        <v>114</v>
      </c>
      <c r="C89" s="7">
        <v>45972</v>
      </c>
      <c r="D89" s="9" t="str">
        <f>HYPERLINK("https://www.epingalert.org/en/Search?viewData= G/TBT/N/CHN/2141"," G/TBT/N/CHN/2141")</f>
        <v xml:space="preserve"> G/TBT/N/CHN/2141</v>
      </c>
      <c r="E89" s="8" t="s">
        <v>523</v>
      </c>
      <c r="F89" s="8" t="s">
        <v>524</v>
      </c>
      <c r="H89" s="8" t="s">
        <v>526</v>
      </c>
      <c r="I89" s="8" t="s">
        <v>527</v>
      </c>
      <c r="J89" s="8" t="s">
        <v>50</v>
      </c>
      <c r="K89" s="8" t="s">
        <v>38</v>
      </c>
      <c r="L89" s="6"/>
      <c r="M89" s="7">
        <v>46032</v>
      </c>
      <c r="N89" s="6" t="s">
        <v>39</v>
      </c>
      <c r="O89" s="8" t="s">
        <v>528</v>
      </c>
      <c r="P89" s="6" t="str">
        <f>HYPERLINK("https://docs.wto.org/imrd/directdoc.asp?DDFDocuments/t/G/TBTN25/CHN2141.DOCX", "https://docs.wto.org/imrd/directdoc.asp?DDFDocuments/t/G/TBTN25/CHN2141.DOCX")</f>
        <v>https://docs.wto.org/imrd/directdoc.asp?DDFDocuments/t/G/TBTN25/CHN2141.DOCX</v>
      </c>
      <c r="Q89" s="6" t="str">
        <f>HYPERLINK("https://docs.wto.org/imrd/directdoc.asp?DDFDocuments/u/G/TBTN25/CHN2141.DOCX", "https://docs.wto.org/imrd/directdoc.asp?DDFDocuments/u/G/TBTN25/CHN2141.DOCX")</f>
        <v>https://docs.wto.org/imrd/directdoc.asp?DDFDocuments/u/G/TBTN25/CHN2141.DOCX</v>
      </c>
      <c r="R89" s="6" t="str">
        <f>HYPERLINK("https://docs.wto.org/imrd/directdoc.asp?DDFDocuments/v/G/TBTN25/CHN2141.DOCX", "https://docs.wto.org/imrd/directdoc.asp?DDFDocuments/v/G/TBTN25/CHN2141.DOCX")</f>
        <v>https://docs.wto.org/imrd/directdoc.asp?DDFDocuments/v/G/TBTN25/CHN2141.DOCX</v>
      </c>
      <c r="S89" t="s">
        <v>41</v>
      </c>
      <c r="T89" t="s">
        <v>42</v>
      </c>
      <c r="U89" t="s">
        <v>42</v>
      </c>
      <c r="V89" t="s">
        <v>42</v>
      </c>
      <c r="W89" t="s">
        <v>42</v>
      </c>
      <c r="X89" t="s">
        <v>42</v>
      </c>
      <c r="Y89" t="s">
        <v>42</v>
      </c>
      <c r="Z89" s="2" t="s">
        <v>38</v>
      </c>
      <c r="AA89" t="s">
        <v>38</v>
      </c>
      <c r="AB89" t="s">
        <v>38</v>
      </c>
      <c r="AC89" t="s">
        <v>38</v>
      </c>
      <c r="AD89" t="s">
        <v>38</v>
      </c>
      <c r="AE89" t="s">
        <v>38</v>
      </c>
      <c r="AF89" s="2" t="s">
        <v>38</v>
      </c>
    </row>
    <row r="90" spans="1:32" ht="165" x14ac:dyDescent="0.25">
      <c r="A90" s="8" t="s">
        <v>531</v>
      </c>
      <c r="B90" s="6" t="s">
        <v>78</v>
      </c>
      <c r="C90" s="7">
        <v>45972</v>
      </c>
      <c r="D90" s="9" t="str">
        <f>HYPERLINK("https://www.epingalert.org/en/Search?viewData= G/TBT/N/AUS/189"," G/TBT/N/AUS/189")</f>
        <v xml:space="preserve"> G/TBT/N/AUS/189</v>
      </c>
      <c r="E90" s="8" t="s">
        <v>529</v>
      </c>
      <c r="F90" s="8" t="s">
        <v>530</v>
      </c>
      <c r="H90" s="8" t="s">
        <v>82</v>
      </c>
      <c r="I90" s="8" t="s">
        <v>532</v>
      </c>
      <c r="J90" s="8" t="s">
        <v>50</v>
      </c>
      <c r="K90" s="8" t="s">
        <v>38</v>
      </c>
      <c r="L90" s="6"/>
      <c r="M90" s="7">
        <v>45999</v>
      </c>
      <c r="N90" s="6" t="s">
        <v>39</v>
      </c>
      <c r="O90" s="8" t="s">
        <v>533</v>
      </c>
      <c r="P90" s="6" t="str">
        <f>HYPERLINK("https://docs.wto.org/imrd/directdoc.asp?DDFDocuments/t/G/TBTN25/AUS189.DOCX", "https://docs.wto.org/imrd/directdoc.asp?DDFDocuments/t/G/TBTN25/AUS189.DOCX")</f>
        <v>https://docs.wto.org/imrd/directdoc.asp?DDFDocuments/t/G/TBTN25/AUS189.DOCX</v>
      </c>
      <c r="Q90" s="6" t="str">
        <f>HYPERLINK("https://docs.wto.org/imrd/directdoc.asp?DDFDocuments/u/G/TBTN25/AUS189.DOCX", "https://docs.wto.org/imrd/directdoc.asp?DDFDocuments/u/G/TBTN25/AUS189.DOCX")</f>
        <v>https://docs.wto.org/imrd/directdoc.asp?DDFDocuments/u/G/TBTN25/AUS189.DOCX</v>
      </c>
      <c r="R90" s="6" t="str">
        <f>HYPERLINK("https://docs.wto.org/imrd/directdoc.asp?DDFDocuments/v/G/TBTN25/AUS189.DOCX", "https://docs.wto.org/imrd/directdoc.asp?DDFDocuments/v/G/TBTN25/AUS189.DOCX")</f>
        <v>https://docs.wto.org/imrd/directdoc.asp?DDFDocuments/v/G/TBTN25/AUS189.DOCX</v>
      </c>
      <c r="S90" t="s">
        <v>41</v>
      </c>
      <c r="T90" t="s">
        <v>42</v>
      </c>
      <c r="U90" t="s">
        <v>42</v>
      </c>
      <c r="V90" t="s">
        <v>42</v>
      </c>
      <c r="W90" t="s">
        <v>42</v>
      </c>
      <c r="X90" t="s">
        <v>42</v>
      </c>
      <c r="Y90" t="s">
        <v>42</v>
      </c>
      <c r="Z90" s="2" t="s">
        <v>85</v>
      </c>
      <c r="AA90" t="s">
        <v>38</v>
      </c>
      <c r="AB90" t="s">
        <v>38</v>
      </c>
      <c r="AC90" t="s">
        <v>38</v>
      </c>
      <c r="AD90" t="s">
        <v>38</v>
      </c>
      <c r="AE90" t="s">
        <v>38</v>
      </c>
      <c r="AF90" s="2" t="s">
        <v>38</v>
      </c>
    </row>
    <row r="91" spans="1:32" ht="60" x14ac:dyDescent="0.25">
      <c r="A91" s="8" t="s">
        <v>536</v>
      </c>
      <c r="B91" s="6" t="s">
        <v>114</v>
      </c>
      <c r="C91" s="7">
        <v>45972</v>
      </c>
      <c r="D91" s="9" t="str">
        <f>HYPERLINK("https://www.epingalert.org/en/Search?viewData= G/TBT/N/CHN/2145"," G/TBT/N/CHN/2145")</f>
        <v xml:space="preserve"> G/TBT/N/CHN/2145</v>
      </c>
      <c r="E91" s="8" t="s">
        <v>534</v>
      </c>
      <c r="F91" s="8" t="s">
        <v>535</v>
      </c>
      <c r="H91" s="8" t="s">
        <v>537</v>
      </c>
      <c r="I91" s="8" t="s">
        <v>468</v>
      </c>
      <c r="J91" s="8" t="s">
        <v>75</v>
      </c>
      <c r="K91" s="8" t="s">
        <v>38</v>
      </c>
      <c r="L91" s="6"/>
      <c r="M91" s="7">
        <v>46006</v>
      </c>
      <c r="N91" s="6" t="s">
        <v>39</v>
      </c>
      <c r="O91" s="8" t="s">
        <v>538</v>
      </c>
      <c r="P91" s="6" t="str">
        <f>HYPERLINK("https://docs.wto.org/imrd/directdoc.asp?DDFDocuments/t/G/TBTN25/CHN2145.DOCX", "https://docs.wto.org/imrd/directdoc.asp?DDFDocuments/t/G/TBTN25/CHN2145.DOCX")</f>
        <v>https://docs.wto.org/imrd/directdoc.asp?DDFDocuments/t/G/TBTN25/CHN2145.DOCX</v>
      </c>
      <c r="Q91" s="6" t="str">
        <f>HYPERLINK("https://docs.wto.org/imrd/directdoc.asp?DDFDocuments/u/G/TBTN25/CHN2145.DOCX", "https://docs.wto.org/imrd/directdoc.asp?DDFDocuments/u/G/TBTN25/CHN2145.DOCX")</f>
        <v>https://docs.wto.org/imrd/directdoc.asp?DDFDocuments/u/G/TBTN25/CHN2145.DOCX</v>
      </c>
      <c r="R91" s="6" t="str">
        <f>HYPERLINK("https://docs.wto.org/imrd/directdoc.asp?DDFDocuments/v/G/TBTN25/CHN2145.DOCX", "https://docs.wto.org/imrd/directdoc.asp?DDFDocuments/v/G/TBTN25/CHN2145.DOCX")</f>
        <v>https://docs.wto.org/imrd/directdoc.asp?DDFDocuments/v/G/TBTN25/CHN2145.DOCX</v>
      </c>
      <c r="S91" t="s">
        <v>41</v>
      </c>
      <c r="T91" t="s">
        <v>42</v>
      </c>
      <c r="U91" t="s">
        <v>42</v>
      </c>
      <c r="V91" t="s">
        <v>42</v>
      </c>
      <c r="W91" t="s">
        <v>42</v>
      </c>
      <c r="X91" t="s">
        <v>42</v>
      </c>
      <c r="Y91" t="s">
        <v>42</v>
      </c>
      <c r="Z91" s="2" t="s">
        <v>539</v>
      </c>
      <c r="AA91" t="s">
        <v>38</v>
      </c>
      <c r="AB91" t="s">
        <v>38</v>
      </c>
      <c r="AC91" t="s">
        <v>38</v>
      </c>
      <c r="AD91" t="s">
        <v>38</v>
      </c>
      <c r="AE91" t="s">
        <v>38</v>
      </c>
      <c r="AF91" s="2" t="s">
        <v>38</v>
      </c>
    </row>
    <row r="92" spans="1:32" ht="60" x14ac:dyDescent="0.25">
      <c r="A92" s="8" t="s">
        <v>542</v>
      </c>
      <c r="B92" s="6" t="s">
        <v>114</v>
      </c>
      <c r="C92" s="7">
        <v>45972</v>
      </c>
      <c r="D92" s="9" t="str">
        <f>HYPERLINK("https://www.epingalert.org/en/Search?viewData= G/TBT/N/CHN/2146"," G/TBT/N/CHN/2146")</f>
        <v xml:space="preserve"> G/TBT/N/CHN/2146</v>
      </c>
      <c r="E92" s="8" t="s">
        <v>540</v>
      </c>
      <c r="F92" s="8" t="s">
        <v>541</v>
      </c>
      <c r="H92" s="8" t="s">
        <v>543</v>
      </c>
      <c r="I92" s="8" t="s">
        <v>544</v>
      </c>
      <c r="J92" s="8" t="s">
        <v>75</v>
      </c>
      <c r="K92" s="8" t="s">
        <v>38</v>
      </c>
      <c r="L92" s="6"/>
      <c r="M92" s="7">
        <v>46006</v>
      </c>
      <c r="N92" s="6" t="s">
        <v>39</v>
      </c>
      <c r="O92" s="8" t="s">
        <v>545</v>
      </c>
      <c r="P92" s="6" t="str">
        <f>HYPERLINK("https://docs.wto.org/imrd/directdoc.asp?DDFDocuments/t/G/TBTN25/CHN2146.DOCX", "https://docs.wto.org/imrd/directdoc.asp?DDFDocuments/t/G/TBTN25/CHN2146.DOCX")</f>
        <v>https://docs.wto.org/imrd/directdoc.asp?DDFDocuments/t/G/TBTN25/CHN2146.DOCX</v>
      </c>
      <c r="Q92" s="6" t="str">
        <f>HYPERLINK("https://docs.wto.org/imrd/directdoc.asp?DDFDocuments/u/G/TBTN25/CHN2146.DOCX", "https://docs.wto.org/imrd/directdoc.asp?DDFDocuments/u/G/TBTN25/CHN2146.DOCX")</f>
        <v>https://docs.wto.org/imrd/directdoc.asp?DDFDocuments/u/G/TBTN25/CHN2146.DOCX</v>
      </c>
      <c r="R92" s="6" t="str">
        <f>HYPERLINK("https://docs.wto.org/imrd/directdoc.asp?DDFDocuments/v/G/TBTN25/CHN2146.DOCX", "https://docs.wto.org/imrd/directdoc.asp?DDFDocuments/v/G/TBTN25/CHN2146.DOCX")</f>
        <v>https://docs.wto.org/imrd/directdoc.asp?DDFDocuments/v/G/TBTN25/CHN2146.DOCX</v>
      </c>
      <c r="S92" t="s">
        <v>41</v>
      </c>
      <c r="T92" t="s">
        <v>42</v>
      </c>
      <c r="U92" t="s">
        <v>42</v>
      </c>
      <c r="V92" t="s">
        <v>42</v>
      </c>
      <c r="W92" t="s">
        <v>42</v>
      </c>
      <c r="X92" t="s">
        <v>42</v>
      </c>
      <c r="Y92" t="s">
        <v>42</v>
      </c>
      <c r="Z92" s="2" t="s">
        <v>38</v>
      </c>
      <c r="AA92" t="s">
        <v>38</v>
      </c>
      <c r="AB92" t="s">
        <v>38</v>
      </c>
      <c r="AC92" t="s">
        <v>38</v>
      </c>
      <c r="AD92" t="s">
        <v>38</v>
      </c>
      <c r="AE92" t="s">
        <v>38</v>
      </c>
      <c r="AF92" s="2" t="s">
        <v>38</v>
      </c>
    </row>
    <row r="93" spans="1:32" ht="60" x14ac:dyDescent="0.25">
      <c r="A93" s="8" t="s">
        <v>548</v>
      </c>
      <c r="B93" s="6" t="s">
        <v>114</v>
      </c>
      <c r="C93" s="7">
        <v>45972</v>
      </c>
      <c r="D93" s="9" t="str">
        <f>HYPERLINK("https://www.epingalert.org/en/Search?viewData= G/TBT/N/CHN/2140"," G/TBT/N/CHN/2140")</f>
        <v xml:space="preserve"> G/TBT/N/CHN/2140</v>
      </c>
      <c r="E93" s="8" t="s">
        <v>546</v>
      </c>
      <c r="F93" s="8" t="s">
        <v>547</v>
      </c>
      <c r="H93" s="8" t="s">
        <v>526</v>
      </c>
      <c r="I93" s="8" t="s">
        <v>527</v>
      </c>
      <c r="J93" s="8" t="s">
        <v>263</v>
      </c>
      <c r="K93" s="8" t="s">
        <v>38</v>
      </c>
      <c r="L93" s="6"/>
      <c r="M93" s="7">
        <v>46032</v>
      </c>
      <c r="N93" s="6" t="s">
        <v>39</v>
      </c>
      <c r="O93" s="8" t="s">
        <v>549</v>
      </c>
      <c r="P93" s="6" t="str">
        <f>HYPERLINK("https://docs.wto.org/imrd/directdoc.asp?DDFDocuments/t/G/TBTN25/CHN2140.DOCX", "https://docs.wto.org/imrd/directdoc.asp?DDFDocuments/t/G/TBTN25/CHN2140.DOCX")</f>
        <v>https://docs.wto.org/imrd/directdoc.asp?DDFDocuments/t/G/TBTN25/CHN2140.DOCX</v>
      </c>
      <c r="Q93" s="6" t="str">
        <f>HYPERLINK("https://docs.wto.org/imrd/directdoc.asp?DDFDocuments/u/G/TBTN25/CHN2140.DOCX", "https://docs.wto.org/imrd/directdoc.asp?DDFDocuments/u/G/TBTN25/CHN2140.DOCX")</f>
        <v>https://docs.wto.org/imrd/directdoc.asp?DDFDocuments/u/G/TBTN25/CHN2140.DOCX</v>
      </c>
      <c r="R93" s="6" t="str">
        <f>HYPERLINK("https://docs.wto.org/imrd/directdoc.asp?DDFDocuments/v/G/TBTN25/CHN2140.DOCX", "https://docs.wto.org/imrd/directdoc.asp?DDFDocuments/v/G/TBTN25/CHN2140.DOCX")</f>
        <v>https://docs.wto.org/imrd/directdoc.asp?DDFDocuments/v/G/TBTN25/CHN2140.DOCX</v>
      </c>
      <c r="S93" t="s">
        <v>41</v>
      </c>
      <c r="T93" t="s">
        <v>42</v>
      </c>
      <c r="U93" t="s">
        <v>42</v>
      </c>
      <c r="V93" t="s">
        <v>42</v>
      </c>
      <c r="W93" t="s">
        <v>42</v>
      </c>
      <c r="X93" t="s">
        <v>42</v>
      </c>
      <c r="Y93" t="s">
        <v>42</v>
      </c>
      <c r="Z93" s="2" t="s">
        <v>38</v>
      </c>
      <c r="AA93" t="s">
        <v>38</v>
      </c>
      <c r="AB93" t="s">
        <v>38</v>
      </c>
      <c r="AC93" t="s">
        <v>38</v>
      </c>
      <c r="AD93" t="s">
        <v>38</v>
      </c>
      <c r="AE93" t="s">
        <v>38</v>
      </c>
      <c r="AF93" s="2" t="s">
        <v>38</v>
      </c>
    </row>
    <row r="94" spans="1:32" ht="105" x14ac:dyDescent="0.25">
      <c r="A94" s="8" t="s">
        <v>552</v>
      </c>
      <c r="B94" s="6" t="s">
        <v>114</v>
      </c>
      <c r="C94" s="7">
        <v>45972</v>
      </c>
      <c r="D94" s="9" t="str">
        <f>HYPERLINK("https://www.epingalert.org/en/Search?viewData= G/TBT/N/CHN/2144"," G/TBT/N/CHN/2144")</f>
        <v xml:space="preserve"> G/TBT/N/CHN/2144</v>
      </c>
      <c r="E94" s="8" t="s">
        <v>550</v>
      </c>
      <c r="F94" s="8" t="s">
        <v>551</v>
      </c>
      <c r="H94" s="8" t="s">
        <v>537</v>
      </c>
      <c r="I94" s="8" t="s">
        <v>468</v>
      </c>
      <c r="J94" s="8" t="s">
        <v>75</v>
      </c>
      <c r="K94" s="8" t="s">
        <v>38</v>
      </c>
      <c r="L94" s="6"/>
      <c r="M94" s="7">
        <v>46006</v>
      </c>
      <c r="N94" s="6" t="s">
        <v>39</v>
      </c>
      <c r="O94" s="8" t="s">
        <v>553</v>
      </c>
      <c r="P94" s="6" t="str">
        <f>HYPERLINK("https://docs.wto.org/imrd/directdoc.asp?DDFDocuments/t/G/TBTN25/CHN2144.DOCX", "https://docs.wto.org/imrd/directdoc.asp?DDFDocuments/t/G/TBTN25/CHN2144.DOCX")</f>
        <v>https://docs.wto.org/imrd/directdoc.asp?DDFDocuments/t/G/TBTN25/CHN2144.DOCX</v>
      </c>
      <c r="Q94" s="6" t="str">
        <f>HYPERLINK("https://docs.wto.org/imrd/directdoc.asp?DDFDocuments/u/G/TBTN25/CHN2144.DOCX", "https://docs.wto.org/imrd/directdoc.asp?DDFDocuments/u/G/TBTN25/CHN2144.DOCX")</f>
        <v>https://docs.wto.org/imrd/directdoc.asp?DDFDocuments/u/G/TBTN25/CHN2144.DOCX</v>
      </c>
      <c r="R94" s="6" t="str">
        <f>HYPERLINK("https://docs.wto.org/imrd/directdoc.asp?DDFDocuments/v/G/TBTN25/CHN2144.DOCX", "https://docs.wto.org/imrd/directdoc.asp?DDFDocuments/v/G/TBTN25/CHN2144.DOCX")</f>
        <v>https://docs.wto.org/imrd/directdoc.asp?DDFDocuments/v/G/TBTN25/CHN2144.DOCX</v>
      </c>
      <c r="S94" t="s">
        <v>41</v>
      </c>
      <c r="T94" t="s">
        <v>42</v>
      </c>
      <c r="U94" t="s">
        <v>42</v>
      </c>
      <c r="V94" t="s">
        <v>42</v>
      </c>
      <c r="W94" t="s">
        <v>42</v>
      </c>
      <c r="X94" t="s">
        <v>42</v>
      </c>
      <c r="Y94" t="s">
        <v>42</v>
      </c>
      <c r="Z94" s="2" t="s">
        <v>554</v>
      </c>
      <c r="AA94" t="s">
        <v>38</v>
      </c>
      <c r="AB94" t="s">
        <v>38</v>
      </c>
      <c r="AC94" t="s">
        <v>38</v>
      </c>
      <c r="AD94" t="s">
        <v>38</v>
      </c>
      <c r="AE94" t="s">
        <v>38</v>
      </c>
      <c r="AF94" s="2" t="s">
        <v>38</v>
      </c>
    </row>
    <row r="95" spans="1:32" ht="60" x14ac:dyDescent="0.25">
      <c r="A95" s="8" t="s">
        <v>557</v>
      </c>
      <c r="B95" s="6" t="s">
        <v>406</v>
      </c>
      <c r="C95" s="7">
        <v>45972</v>
      </c>
      <c r="D95" s="9" t="str">
        <f>HYPERLINK("https://www.epingalert.org/en/Search?viewData= G/TBT/N/CHL/761"," G/TBT/N/CHL/761")</f>
        <v xml:space="preserve"> G/TBT/N/CHL/761</v>
      </c>
      <c r="E95" s="8" t="s">
        <v>555</v>
      </c>
      <c r="F95" s="8" t="s">
        <v>556</v>
      </c>
      <c r="H95" s="8" t="s">
        <v>38</v>
      </c>
      <c r="I95" s="8" t="s">
        <v>558</v>
      </c>
      <c r="J95" s="8" t="s">
        <v>67</v>
      </c>
      <c r="K95" s="8" t="s">
        <v>38</v>
      </c>
      <c r="L95" s="6"/>
      <c r="M95" s="7">
        <v>46002</v>
      </c>
      <c r="N95" s="6" t="s">
        <v>39</v>
      </c>
      <c r="O95" s="6"/>
      <c r="P95" s="6" t="str">
        <f>HYPERLINK("https://docs.wto.org/imrd/directdoc.asp?DDFDocuments/t/G/TBTN25/CHL761.DOCX", "https://docs.wto.org/imrd/directdoc.asp?DDFDocuments/t/G/TBTN25/CHL761.DOCX")</f>
        <v>https://docs.wto.org/imrd/directdoc.asp?DDFDocuments/t/G/TBTN25/CHL761.DOCX</v>
      </c>
      <c r="Q95" s="6" t="str">
        <f>HYPERLINK("https://docs.wto.org/imrd/directdoc.asp?DDFDocuments/u/G/TBTN25/CHL761.DOCX", "https://docs.wto.org/imrd/directdoc.asp?DDFDocuments/u/G/TBTN25/CHL761.DOCX")</f>
        <v>https://docs.wto.org/imrd/directdoc.asp?DDFDocuments/u/G/TBTN25/CHL761.DOCX</v>
      </c>
      <c r="R95" s="6" t="str">
        <f>HYPERLINK("https://docs.wto.org/imrd/directdoc.asp?DDFDocuments/v/G/TBTN25/CHL761.DOCX", "https://docs.wto.org/imrd/directdoc.asp?DDFDocuments/v/G/TBTN25/CHL761.DOCX")</f>
        <v>https://docs.wto.org/imrd/directdoc.asp?DDFDocuments/v/G/TBTN25/CHL761.DOCX</v>
      </c>
      <c r="S95" t="s">
        <v>41</v>
      </c>
      <c r="T95" t="s">
        <v>42</v>
      </c>
      <c r="U95" t="s">
        <v>42</v>
      </c>
      <c r="V95" t="s">
        <v>42</v>
      </c>
      <c r="W95" t="s">
        <v>42</v>
      </c>
      <c r="X95" t="s">
        <v>42</v>
      </c>
      <c r="Y95" t="s">
        <v>42</v>
      </c>
      <c r="Z95" s="2" t="s">
        <v>559</v>
      </c>
      <c r="AA95" t="s">
        <v>38</v>
      </c>
      <c r="AB95" t="s">
        <v>38</v>
      </c>
      <c r="AC95" t="s">
        <v>38</v>
      </c>
      <c r="AD95" t="s">
        <v>38</v>
      </c>
      <c r="AE95" t="s">
        <v>38</v>
      </c>
      <c r="AF95" s="2" t="s">
        <v>38</v>
      </c>
    </row>
    <row r="96" spans="1:32" ht="60" x14ac:dyDescent="0.25">
      <c r="A96" s="8" t="s">
        <v>562</v>
      </c>
      <c r="B96" s="6" t="s">
        <v>283</v>
      </c>
      <c r="C96" s="7">
        <v>45972</v>
      </c>
      <c r="D96" s="9" t="str">
        <f>HYPERLINK("https://www.epingalert.org/en/Search?viewData= G/TBT/N/JOR/77"," G/TBT/N/JOR/77")</f>
        <v xml:space="preserve"> G/TBT/N/JOR/77</v>
      </c>
      <c r="E96" s="8" t="s">
        <v>560</v>
      </c>
      <c r="F96" s="8" t="s">
        <v>561</v>
      </c>
      <c r="H96" s="8" t="s">
        <v>38</v>
      </c>
      <c r="I96" s="8" t="s">
        <v>563</v>
      </c>
      <c r="J96" s="8" t="s">
        <v>564</v>
      </c>
      <c r="K96" s="8" t="s">
        <v>144</v>
      </c>
      <c r="L96" s="6"/>
      <c r="M96" s="7">
        <v>46032</v>
      </c>
      <c r="N96" s="6" t="s">
        <v>39</v>
      </c>
      <c r="O96" s="8" t="s">
        <v>565</v>
      </c>
      <c r="P96" s="6" t="str">
        <f>HYPERLINK("https://docs.wto.org/imrd/directdoc.asp?DDFDocuments/t/G/TBTN25/JOR77.DOCX", "https://docs.wto.org/imrd/directdoc.asp?DDFDocuments/t/G/TBTN25/JOR77.DOCX")</f>
        <v>https://docs.wto.org/imrd/directdoc.asp?DDFDocuments/t/G/TBTN25/JOR77.DOCX</v>
      </c>
      <c r="Q96" s="6" t="str">
        <f>HYPERLINK("https://docs.wto.org/imrd/directdoc.asp?DDFDocuments/u/G/TBTN25/JOR77.DOCX", "https://docs.wto.org/imrd/directdoc.asp?DDFDocuments/u/G/TBTN25/JOR77.DOCX")</f>
        <v>https://docs.wto.org/imrd/directdoc.asp?DDFDocuments/u/G/TBTN25/JOR77.DOCX</v>
      </c>
      <c r="R96" s="6" t="str">
        <f>HYPERLINK("https://docs.wto.org/imrd/directdoc.asp?DDFDocuments/v/G/TBTN25/JOR77.DOCX", "https://docs.wto.org/imrd/directdoc.asp?DDFDocuments/v/G/TBTN25/JOR77.DOCX")</f>
        <v>https://docs.wto.org/imrd/directdoc.asp?DDFDocuments/v/G/TBTN25/JOR77.DOCX</v>
      </c>
      <c r="S96" t="s">
        <v>41</v>
      </c>
      <c r="T96" t="s">
        <v>42</v>
      </c>
      <c r="U96" t="s">
        <v>42</v>
      </c>
      <c r="V96" t="s">
        <v>42</v>
      </c>
      <c r="W96" t="s">
        <v>42</v>
      </c>
      <c r="X96" t="s">
        <v>42</v>
      </c>
      <c r="Y96" t="s">
        <v>42</v>
      </c>
      <c r="Z96" s="2" t="s">
        <v>566</v>
      </c>
      <c r="AA96" t="s">
        <v>38</v>
      </c>
      <c r="AB96" t="s">
        <v>38</v>
      </c>
      <c r="AC96" t="s">
        <v>38</v>
      </c>
      <c r="AD96" t="s">
        <v>38</v>
      </c>
      <c r="AE96" t="s">
        <v>38</v>
      </c>
      <c r="AF96" s="2" t="s">
        <v>38</v>
      </c>
    </row>
    <row r="97" spans="1:32" ht="75" x14ac:dyDescent="0.25">
      <c r="A97" s="8" t="s">
        <v>569</v>
      </c>
      <c r="B97" s="6" t="s">
        <v>114</v>
      </c>
      <c r="C97" s="7">
        <v>45972</v>
      </c>
      <c r="D97" s="9" t="str">
        <f>HYPERLINK("https://www.epingalert.org/en/Search?viewData= G/TBT/N/CHN/2138"," G/TBT/N/CHN/2138")</f>
        <v xml:space="preserve"> G/TBT/N/CHN/2138</v>
      </c>
      <c r="E97" s="8" t="s">
        <v>567</v>
      </c>
      <c r="F97" s="8" t="s">
        <v>568</v>
      </c>
      <c r="H97" s="8" t="s">
        <v>570</v>
      </c>
      <c r="I97" s="8" t="s">
        <v>179</v>
      </c>
      <c r="J97" s="8" t="s">
        <v>75</v>
      </c>
      <c r="K97" s="8" t="s">
        <v>38</v>
      </c>
      <c r="L97" s="6"/>
      <c r="M97" s="7">
        <v>46032</v>
      </c>
      <c r="N97" s="6" t="s">
        <v>39</v>
      </c>
      <c r="O97" s="8" t="s">
        <v>571</v>
      </c>
      <c r="P97" s="6" t="str">
        <f>HYPERLINK("https://docs.wto.org/imrd/directdoc.asp?DDFDocuments/t/G/TBTN25/CHN2138.DOCX", "https://docs.wto.org/imrd/directdoc.asp?DDFDocuments/t/G/TBTN25/CHN2138.DOCX")</f>
        <v>https://docs.wto.org/imrd/directdoc.asp?DDFDocuments/t/G/TBTN25/CHN2138.DOCX</v>
      </c>
      <c r="Q97" s="6" t="str">
        <f>HYPERLINK("https://docs.wto.org/imrd/directdoc.asp?DDFDocuments/u/G/TBTN25/CHN2138.DOCX", "https://docs.wto.org/imrd/directdoc.asp?DDFDocuments/u/G/TBTN25/CHN2138.DOCX")</f>
        <v>https://docs.wto.org/imrd/directdoc.asp?DDFDocuments/u/G/TBTN25/CHN2138.DOCX</v>
      </c>
      <c r="R97" s="6" t="str">
        <f>HYPERLINK("https://docs.wto.org/imrd/directdoc.asp?DDFDocuments/v/G/TBTN25/CHN2138.DOCX", "https://docs.wto.org/imrd/directdoc.asp?DDFDocuments/v/G/TBTN25/CHN2138.DOCX")</f>
        <v>https://docs.wto.org/imrd/directdoc.asp?DDFDocuments/v/G/TBTN25/CHN2138.DOCX</v>
      </c>
      <c r="S97" t="s">
        <v>41</v>
      </c>
      <c r="T97" t="s">
        <v>42</v>
      </c>
      <c r="U97" t="s">
        <v>42</v>
      </c>
      <c r="V97" t="s">
        <v>42</v>
      </c>
      <c r="W97" t="s">
        <v>42</v>
      </c>
      <c r="X97" t="s">
        <v>42</v>
      </c>
      <c r="Y97" t="s">
        <v>42</v>
      </c>
      <c r="Z97" s="2" t="s">
        <v>38</v>
      </c>
      <c r="AA97" t="s">
        <v>38</v>
      </c>
      <c r="AB97" t="s">
        <v>38</v>
      </c>
      <c r="AC97" t="s">
        <v>38</v>
      </c>
      <c r="AD97" t="s">
        <v>38</v>
      </c>
      <c r="AE97" t="s">
        <v>38</v>
      </c>
      <c r="AF97" s="2" t="s">
        <v>38</v>
      </c>
    </row>
    <row r="98" spans="1:32" ht="75" x14ac:dyDescent="0.25">
      <c r="A98" s="8" t="s">
        <v>574</v>
      </c>
      <c r="B98" s="6" t="s">
        <v>114</v>
      </c>
      <c r="C98" s="7">
        <v>45972</v>
      </c>
      <c r="D98" s="9" t="str">
        <f>HYPERLINK("https://www.epingalert.org/en/Search?viewData= G/TBT/N/CHN/2137"," G/TBT/N/CHN/2137")</f>
        <v xml:space="preserve"> G/TBT/N/CHN/2137</v>
      </c>
      <c r="E98" s="8" t="s">
        <v>572</v>
      </c>
      <c r="F98" s="8" t="s">
        <v>573</v>
      </c>
      <c r="H98" s="8" t="s">
        <v>575</v>
      </c>
      <c r="I98" s="8" t="s">
        <v>179</v>
      </c>
      <c r="J98" s="8" t="s">
        <v>576</v>
      </c>
      <c r="K98" s="8" t="s">
        <v>38</v>
      </c>
      <c r="L98" s="6"/>
      <c r="M98" s="7">
        <v>46032</v>
      </c>
      <c r="N98" s="6" t="s">
        <v>39</v>
      </c>
      <c r="O98" s="8" t="s">
        <v>577</v>
      </c>
      <c r="P98" s="6" t="str">
        <f>HYPERLINK("https://docs.wto.org/imrd/directdoc.asp?DDFDocuments/t/G/TBTN25/CHN2137.DOCX", "https://docs.wto.org/imrd/directdoc.asp?DDFDocuments/t/G/TBTN25/CHN2137.DOCX")</f>
        <v>https://docs.wto.org/imrd/directdoc.asp?DDFDocuments/t/G/TBTN25/CHN2137.DOCX</v>
      </c>
      <c r="Q98" s="6" t="str">
        <f>HYPERLINK("https://docs.wto.org/imrd/directdoc.asp?DDFDocuments/u/G/TBTN25/CHN2137.DOCX", "https://docs.wto.org/imrd/directdoc.asp?DDFDocuments/u/G/TBTN25/CHN2137.DOCX")</f>
        <v>https://docs.wto.org/imrd/directdoc.asp?DDFDocuments/u/G/TBTN25/CHN2137.DOCX</v>
      </c>
      <c r="R98" s="6" t="str">
        <f>HYPERLINK("https://docs.wto.org/imrd/directdoc.asp?DDFDocuments/v/G/TBTN25/CHN2137.DOCX", "https://docs.wto.org/imrd/directdoc.asp?DDFDocuments/v/G/TBTN25/CHN2137.DOCX")</f>
        <v>https://docs.wto.org/imrd/directdoc.asp?DDFDocuments/v/G/TBTN25/CHN2137.DOCX</v>
      </c>
      <c r="S98" t="s">
        <v>41</v>
      </c>
      <c r="T98" t="s">
        <v>42</v>
      </c>
      <c r="U98" t="s">
        <v>42</v>
      </c>
      <c r="V98" t="s">
        <v>42</v>
      </c>
      <c r="W98" t="s">
        <v>42</v>
      </c>
      <c r="X98" t="s">
        <v>42</v>
      </c>
      <c r="Y98" t="s">
        <v>42</v>
      </c>
      <c r="Z98" s="2" t="s">
        <v>38</v>
      </c>
      <c r="AA98" t="s">
        <v>38</v>
      </c>
      <c r="AB98" t="s">
        <v>38</v>
      </c>
      <c r="AC98" t="s">
        <v>38</v>
      </c>
      <c r="AD98" t="s">
        <v>38</v>
      </c>
      <c r="AE98" t="s">
        <v>38</v>
      </c>
      <c r="AF98" s="2" t="s">
        <v>38</v>
      </c>
    </row>
    <row r="99" spans="1:32" ht="75" x14ac:dyDescent="0.25">
      <c r="A99" s="8" t="s">
        <v>580</v>
      </c>
      <c r="B99" s="6" t="s">
        <v>114</v>
      </c>
      <c r="C99" s="7">
        <v>45972</v>
      </c>
      <c r="D99" s="9" t="str">
        <f>HYPERLINK("https://www.epingalert.org/en/Search?viewData= G/TBT/N/CHN/2133"," G/TBT/N/CHN/2133")</f>
        <v xml:space="preserve"> G/TBT/N/CHN/2133</v>
      </c>
      <c r="E99" s="8" t="s">
        <v>578</v>
      </c>
      <c r="F99" s="8" t="s">
        <v>579</v>
      </c>
      <c r="H99" s="8" t="s">
        <v>581</v>
      </c>
      <c r="I99" s="8" t="s">
        <v>582</v>
      </c>
      <c r="J99" s="8" t="s">
        <v>263</v>
      </c>
      <c r="K99" s="8" t="s">
        <v>38</v>
      </c>
      <c r="L99" s="6"/>
      <c r="M99" s="7">
        <v>46032</v>
      </c>
      <c r="N99" s="6" t="s">
        <v>39</v>
      </c>
      <c r="O99" s="8" t="s">
        <v>583</v>
      </c>
      <c r="P99" s="6" t="str">
        <f>HYPERLINK("https://docs.wto.org/imrd/directdoc.asp?DDFDocuments/t/G/TBTN25/CHN2133.DOCX", "https://docs.wto.org/imrd/directdoc.asp?DDFDocuments/t/G/TBTN25/CHN2133.DOCX")</f>
        <v>https://docs.wto.org/imrd/directdoc.asp?DDFDocuments/t/G/TBTN25/CHN2133.DOCX</v>
      </c>
      <c r="Q99" s="6" t="str">
        <f>HYPERLINK("https://docs.wto.org/imrd/directdoc.asp?DDFDocuments/u/G/TBTN25/CHN2133.DOCX", "https://docs.wto.org/imrd/directdoc.asp?DDFDocuments/u/G/TBTN25/CHN2133.DOCX")</f>
        <v>https://docs.wto.org/imrd/directdoc.asp?DDFDocuments/u/G/TBTN25/CHN2133.DOCX</v>
      </c>
      <c r="R99" s="6" t="str">
        <f>HYPERLINK("https://docs.wto.org/imrd/directdoc.asp?DDFDocuments/v/G/TBTN25/CHN2133.DOCX", "https://docs.wto.org/imrd/directdoc.asp?DDFDocuments/v/G/TBTN25/CHN2133.DOCX")</f>
        <v>https://docs.wto.org/imrd/directdoc.asp?DDFDocuments/v/G/TBTN25/CHN2133.DOCX</v>
      </c>
      <c r="S99" t="s">
        <v>41</v>
      </c>
      <c r="T99" t="s">
        <v>42</v>
      </c>
      <c r="U99" t="s">
        <v>42</v>
      </c>
      <c r="V99" t="s">
        <v>42</v>
      </c>
      <c r="W99" t="s">
        <v>42</v>
      </c>
      <c r="X99" t="s">
        <v>42</v>
      </c>
      <c r="Y99" t="s">
        <v>42</v>
      </c>
      <c r="Z99" s="2" t="s">
        <v>38</v>
      </c>
      <c r="AA99" t="s">
        <v>38</v>
      </c>
      <c r="AB99" t="s">
        <v>38</v>
      </c>
      <c r="AC99" t="s">
        <v>38</v>
      </c>
      <c r="AD99" t="s">
        <v>38</v>
      </c>
      <c r="AE99" t="s">
        <v>38</v>
      </c>
      <c r="AF99" s="2" t="s">
        <v>38</v>
      </c>
    </row>
    <row r="100" spans="1:32" ht="105" x14ac:dyDescent="0.25">
      <c r="A100" s="8" t="s">
        <v>586</v>
      </c>
      <c r="B100" s="6" t="s">
        <v>114</v>
      </c>
      <c r="C100" s="7">
        <v>45972</v>
      </c>
      <c r="D100" s="9" t="str">
        <f>HYPERLINK("https://www.epingalert.org/en/Search?viewData= G/TBT/N/CHN/2139"," G/TBT/N/CHN/2139")</f>
        <v xml:space="preserve"> G/TBT/N/CHN/2139</v>
      </c>
      <c r="E100" s="8" t="s">
        <v>584</v>
      </c>
      <c r="F100" s="8" t="s">
        <v>585</v>
      </c>
      <c r="H100" s="8" t="s">
        <v>587</v>
      </c>
      <c r="I100" s="8" t="s">
        <v>179</v>
      </c>
      <c r="J100" s="8" t="s">
        <v>588</v>
      </c>
      <c r="K100" s="8" t="s">
        <v>38</v>
      </c>
      <c r="L100" s="6"/>
      <c r="M100" s="7">
        <v>46032</v>
      </c>
      <c r="N100" s="6" t="s">
        <v>39</v>
      </c>
      <c r="O100" s="8" t="s">
        <v>589</v>
      </c>
      <c r="P100" s="6" t="str">
        <f>HYPERLINK("https://docs.wto.org/imrd/directdoc.asp?DDFDocuments/t/G/TBTN25/CHN2139.DOCX", "https://docs.wto.org/imrd/directdoc.asp?DDFDocuments/t/G/TBTN25/CHN2139.DOCX")</f>
        <v>https://docs.wto.org/imrd/directdoc.asp?DDFDocuments/t/G/TBTN25/CHN2139.DOCX</v>
      </c>
      <c r="Q100" s="6" t="str">
        <f>HYPERLINK("https://docs.wto.org/imrd/directdoc.asp?DDFDocuments/u/G/TBTN25/CHN2139.DOCX", "https://docs.wto.org/imrd/directdoc.asp?DDFDocuments/u/G/TBTN25/CHN2139.DOCX")</f>
        <v>https://docs.wto.org/imrd/directdoc.asp?DDFDocuments/u/G/TBTN25/CHN2139.DOCX</v>
      </c>
      <c r="R100" s="6" t="str">
        <f>HYPERLINK("https://docs.wto.org/imrd/directdoc.asp?DDFDocuments/v/G/TBTN25/CHN2139.DOCX", "https://docs.wto.org/imrd/directdoc.asp?DDFDocuments/v/G/TBTN25/CHN2139.DOCX")</f>
        <v>https://docs.wto.org/imrd/directdoc.asp?DDFDocuments/v/G/TBTN25/CHN2139.DOCX</v>
      </c>
      <c r="S100" t="s">
        <v>41</v>
      </c>
      <c r="T100" t="s">
        <v>42</v>
      </c>
      <c r="U100" t="s">
        <v>42</v>
      </c>
      <c r="V100" t="s">
        <v>42</v>
      </c>
      <c r="W100" t="s">
        <v>42</v>
      </c>
      <c r="X100" t="s">
        <v>42</v>
      </c>
      <c r="Y100" t="s">
        <v>42</v>
      </c>
      <c r="Z100" s="2" t="s">
        <v>38</v>
      </c>
      <c r="AA100" t="s">
        <v>38</v>
      </c>
      <c r="AB100" t="s">
        <v>38</v>
      </c>
      <c r="AC100" t="s">
        <v>38</v>
      </c>
      <c r="AD100" t="s">
        <v>38</v>
      </c>
      <c r="AE100" t="s">
        <v>38</v>
      </c>
      <c r="AF100" s="2" t="s">
        <v>38</v>
      </c>
    </row>
    <row r="101" spans="1:32" ht="165" x14ac:dyDescent="0.25">
      <c r="A101" s="8" t="s">
        <v>592</v>
      </c>
      <c r="B101" s="6" t="s">
        <v>114</v>
      </c>
      <c r="C101" s="7">
        <v>45972</v>
      </c>
      <c r="D101" s="9" t="str">
        <f>HYPERLINK("https://www.epingalert.org/en/Search?viewData= G/TBT/N/CHN/2134"," G/TBT/N/CHN/2134")</f>
        <v xml:space="preserve"> G/TBT/N/CHN/2134</v>
      </c>
      <c r="E101" s="8" t="s">
        <v>590</v>
      </c>
      <c r="F101" s="8" t="s">
        <v>591</v>
      </c>
      <c r="H101" s="8" t="s">
        <v>593</v>
      </c>
      <c r="I101" s="8" t="s">
        <v>582</v>
      </c>
      <c r="J101" s="8" t="s">
        <v>90</v>
      </c>
      <c r="K101" s="8" t="s">
        <v>38</v>
      </c>
      <c r="L101" s="6"/>
      <c r="M101" s="7">
        <v>46032</v>
      </c>
      <c r="N101" s="6" t="s">
        <v>39</v>
      </c>
      <c r="O101" s="8" t="s">
        <v>594</v>
      </c>
      <c r="P101" s="6" t="str">
        <f>HYPERLINK("https://docs.wto.org/imrd/directdoc.asp?DDFDocuments/t/G/TBTN25/CHN2134.DOCX", "https://docs.wto.org/imrd/directdoc.asp?DDFDocuments/t/G/TBTN25/CHN2134.DOCX")</f>
        <v>https://docs.wto.org/imrd/directdoc.asp?DDFDocuments/t/G/TBTN25/CHN2134.DOCX</v>
      </c>
      <c r="Q101" s="6" t="str">
        <f>HYPERLINK("https://docs.wto.org/imrd/directdoc.asp?DDFDocuments/u/G/TBTN25/CHN2134.DOCX", "https://docs.wto.org/imrd/directdoc.asp?DDFDocuments/u/G/TBTN25/CHN2134.DOCX")</f>
        <v>https://docs.wto.org/imrd/directdoc.asp?DDFDocuments/u/G/TBTN25/CHN2134.DOCX</v>
      </c>
      <c r="R101" s="6" t="str">
        <f>HYPERLINK("https://docs.wto.org/imrd/directdoc.asp?DDFDocuments/v/G/TBTN25/CHN2134.DOCX", "https://docs.wto.org/imrd/directdoc.asp?DDFDocuments/v/G/TBTN25/CHN2134.DOCX")</f>
        <v>https://docs.wto.org/imrd/directdoc.asp?DDFDocuments/v/G/TBTN25/CHN2134.DOCX</v>
      </c>
      <c r="S101" t="s">
        <v>41</v>
      </c>
      <c r="T101" t="s">
        <v>42</v>
      </c>
      <c r="U101" t="s">
        <v>42</v>
      </c>
      <c r="V101" t="s">
        <v>42</v>
      </c>
      <c r="W101" t="s">
        <v>42</v>
      </c>
      <c r="X101" t="s">
        <v>42</v>
      </c>
      <c r="Y101" t="s">
        <v>42</v>
      </c>
      <c r="Z101" s="2" t="s">
        <v>38</v>
      </c>
      <c r="AA101" t="s">
        <v>38</v>
      </c>
      <c r="AB101" t="s">
        <v>38</v>
      </c>
      <c r="AC101" t="s">
        <v>38</v>
      </c>
      <c r="AD101" t="s">
        <v>38</v>
      </c>
      <c r="AE101" t="s">
        <v>38</v>
      </c>
      <c r="AF101" s="2" t="s">
        <v>38</v>
      </c>
    </row>
    <row r="102" spans="1:32" ht="60" x14ac:dyDescent="0.25">
      <c r="A102" s="8" t="s">
        <v>597</v>
      </c>
      <c r="B102" s="6" t="s">
        <v>114</v>
      </c>
      <c r="C102" s="7">
        <v>45972</v>
      </c>
      <c r="D102" s="9" t="str">
        <f>HYPERLINK("https://www.epingalert.org/en/Search?viewData= G/TBT/N/CHN/2136"," G/TBT/N/CHN/2136")</f>
        <v xml:space="preserve"> G/TBT/N/CHN/2136</v>
      </c>
      <c r="E102" s="8" t="s">
        <v>595</v>
      </c>
      <c r="F102" s="8" t="s">
        <v>596</v>
      </c>
      <c r="H102" s="8" t="s">
        <v>598</v>
      </c>
      <c r="I102" s="8" t="s">
        <v>599</v>
      </c>
      <c r="J102" s="8" t="s">
        <v>600</v>
      </c>
      <c r="K102" s="8" t="s">
        <v>38</v>
      </c>
      <c r="L102" s="6"/>
      <c r="M102" s="7">
        <v>46032</v>
      </c>
      <c r="N102" s="6" t="s">
        <v>39</v>
      </c>
      <c r="O102" s="8" t="s">
        <v>601</v>
      </c>
      <c r="P102" s="6" t="str">
        <f>HYPERLINK("https://docs.wto.org/imrd/directdoc.asp?DDFDocuments/t/G/TBTN25/CHN2136.DOCX", "https://docs.wto.org/imrd/directdoc.asp?DDFDocuments/t/G/TBTN25/CHN2136.DOCX")</f>
        <v>https://docs.wto.org/imrd/directdoc.asp?DDFDocuments/t/G/TBTN25/CHN2136.DOCX</v>
      </c>
      <c r="Q102" s="6" t="str">
        <f>HYPERLINK("https://docs.wto.org/imrd/directdoc.asp?DDFDocuments/u/G/TBTN25/CHN2136.DOCX", "https://docs.wto.org/imrd/directdoc.asp?DDFDocuments/u/G/TBTN25/CHN2136.DOCX")</f>
        <v>https://docs.wto.org/imrd/directdoc.asp?DDFDocuments/u/G/TBTN25/CHN2136.DOCX</v>
      </c>
      <c r="R102" s="6" t="str">
        <f>HYPERLINK("https://docs.wto.org/imrd/directdoc.asp?DDFDocuments/v/G/TBTN25/CHN2136.DOCX", "https://docs.wto.org/imrd/directdoc.asp?DDFDocuments/v/G/TBTN25/CHN2136.DOCX")</f>
        <v>https://docs.wto.org/imrd/directdoc.asp?DDFDocuments/v/G/TBTN25/CHN2136.DOCX</v>
      </c>
      <c r="S102" t="s">
        <v>41</v>
      </c>
      <c r="T102" t="s">
        <v>42</v>
      </c>
      <c r="U102" t="s">
        <v>42</v>
      </c>
      <c r="V102" t="s">
        <v>42</v>
      </c>
      <c r="W102" t="s">
        <v>42</v>
      </c>
      <c r="X102" t="s">
        <v>42</v>
      </c>
      <c r="Y102" t="s">
        <v>42</v>
      </c>
      <c r="Z102" s="2" t="s">
        <v>38</v>
      </c>
      <c r="AA102" t="s">
        <v>38</v>
      </c>
      <c r="AB102" t="s">
        <v>38</v>
      </c>
      <c r="AC102" t="s">
        <v>38</v>
      </c>
      <c r="AD102" t="s">
        <v>38</v>
      </c>
      <c r="AE102" t="s">
        <v>38</v>
      </c>
      <c r="AF102" s="2" t="s">
        <v>38</v>
      </c>
    </row>
    <row r="103" spans="1:32" ht="75" x14ac:dyDescent="0.25">
      <c r="A103" s="8" t="s">
        <v>604</v>
      </c>
      <c r="B103" s="6" t="s">
        <v>114</v>
      </c>
      <c r="C103" s="7">
        <v>45972</v>
      </c>
      <c r="D103" s="9" t="str">
        <f>HYPERLINK("https://www.epingalert.org/en/Search?viewData= G/TBT/N/CHN/2135"," G/TBT/N/CHN/2135")</f>
        <v xml:space="preserve"> G/TBT/N/CHN/2135</v>
      </c>
      <c r="E103" s="8" t="s">
        <v>602</v>
      </c>
      <c r="F103" s="8" t="s">
        <v>603</v>
      </c>
      <c r="H103" s="8" t="s">
        <v>605</v>
      </c>
      <c r="I103" s="8" t="s">
        <v>134</v>
      </c>
      <c r="J103" s="8" t="s">
        <v>606</v>
      </c>
      <c r="K103" s="8" t="s">
        <v>38</v>
      </c>
      <c r="L103" s="6"/>
      <c r="M103" s="7">
        <v>46032</v>
      </c>
      <c r="N103" s="6" t="s">
        <v>39</v>
      </c>
      <c r="O103" s="8" t="s">
        <v>607</v>
      </c>
      <c r="P103" s="6" t="str">
        <f>HYPERLINK("https://docs.wto.org/imrd/directdoc.asp?DDFDocuments/t/G/TBTN25/CHN2135.DOCX", "https://docs.wto.org/imrd/directdoc.asp?DDFDocuments/t/G/TBTN25/CHN2135.DOCX")</f>
        <v>https://docs.wto.org/imrd/directdoc.asp?DDFDocuments/t/G/TBTN25/CHN2135.DOCX</v>
      </c>
      <c r="Q103" s="6" t="str">
        <f>HYPERLINK("https://docs.wto.org/imrd/directdoc.asp?DDFDocuments/u/G/TBTN25/CHN2135.DOCX", "https://docs.wto.org/imrd/directdoc.asp?DDFDocuments/u/G/TBTN25/CHN2135.DOCX")</f>
        <v>https://docs.wto.org/imrd/directdoc.asp?DDFDocuments/u/G/TBTN25/CHN2135.DOCX</v>
      </c>
      <c r="R103" s="6" t="str">
        <f>HYPERLINK("https://docs.wto.org/imrd/directdoc.asp?DDFDocuments/v/G/TBTN25/CHN2135.DOCX", "https://docs.wto.org/imrd/directdoc.asp?DDFDocuments/v/G/TBTN25/CHN2135.DOCX")</f>
        <v>https://docs.wto.org/imrd/directdoc.asp?DDFDocuments/v/G/TBTN25/CHN2135.DOCX</v>
      </c>
      <c r="S103" t="s">
        <v>41</v>
      </c>
      <c r="T103" t="s">
        <v>42</v>
      </c>
      <c r="U103" t="s">
        <v>42</v>
      </c>
      <c r="V103" t="s">
        <v>42</v>
      </c>
      <c r="W103" t="s">
        <v>42</v>
      </c>
      <c r="X103" t="s">
        <v>42</v>
      </c>
      <c r="Y103" t="s">
        <v>42</v>
      </c>
      <c r="Z103" s="2" t="s">
        <v>38</v>
      </c>
      <c r="AA103" t="s">
        <v>38</v>
      </c>
      <c r="AB103" t="s">
        <v>38</v>
      </c>
      <c r="AC103" t="s">
        <v>38</v>
      </c>
      <c r="AD103" t="s">
        <v>38</v>
      </c>
      <c r="AE103" t="s">
        <v>38</v>
      </c>
      <c r="AF103" s="2" t="s">
        <v>38</v>
      </c>
    </row>
    <row r="104" spans="1:32" ht="75" x14ac:dyDescent="0.25">
      <c r="A104" s="8" t="s">
        <v>610</v>
      </c>
      <c r="B104" s="6" t="s">
        <v>114</v>
      </c>
      <c r="C104" s="7">
        <v>45972</v>
      </c>
      <c r="D104" s="9" t="str">
        <f>HYPERLINK("https://www.epingalert.org/en/Search?viewData= G/TBT/N/CHN/2132"," G/TBT/N/CHN/2132")</f>
        <v xml:space="preserve"> G/TBT/N/CHN/2132</v>
      </c>
      <c r="E104" s="8" t="s">
        <v>608</v>
      </c>
      <c r="F104" s="8" t="s">
        <v>609</v>
      </c>
      <c r="H104" s="8" t="s">
        <v>593</v>
      </c>
      <c r="I104" s="8" t="s">
        <v>582</v>
      </c>
      <c r="J104" s="8" t="s">
        <v>90</v>
      </c>
      <c r="K104" s="8" t="s">
        <v>38</v>
      </c>
      <c r="L104" s="6"/>
      <c r="M104" s="7">
        <v>46032</v>
      </c>
      <c r="N104" s="6" t="s">
        <v>39</v>
      </c>
      <c r="O104" s="8" t="s">
        <v>611</v>
      </c>
      <c r="P104" s="6" t="str">
        <f>HYPERLINK("https://docs.wto.org/imrd/directdoc.asp?DDFDocuments/t/G/TBTN25/CHN2132.DOCX", "https://docs.wto.org/imrd/directdoc.asp?DDFDocuments/t/G/TBTN25/CHN2132.DOCX")</f>
        <v>https://docs.wto.org/imrd/directdoc.asp?DDFDocuments/t/G/TBTN25/CHN2132.DOCX</v>
      </c>
      <c r="Q104" s="6" t="str">
        <f>HYPERLINK("https://docs.wto.org/imrd/directdoc.asp?DDFDocuments/u/G/TBTN25/CHN2132.DOCX", "https://docs.wto.org/imrd/directdoc.asp?DDFDocuments/u/G/TBTN25/CHN2132.DOCX")</f>
        <v>https://docs.wto.org/imrd/directdoc.asp?DDFDocuments/u/G/TBTN25/CHN2132.DOCX</v>
      </c>
      <c r="R104" s="6" t="str">
        <f>HYPERLINK("https://docs.wto.org/imrd/directdoc.asp?DDFDocuments/v/G/TBTN25/CHN2132.DOCX", "https://docs.wto.org/imrd/directdoc.asp?DDFDocuments/v/G/TBTN25/CHN2132.DOCX")</f>
        <v>https://docs.wto.org/imrd/directdoc.asp?DDFDocuments/v/G/TBTN25/CHN2132.DOCX</v>
      </c>
      <c r="S104" t="s">
        <v>41</v>
      </c>
      <c r="T104" t="s">
        <v>42</v>
      </c>
      <c r="U104" t="s">
        <v>42</v>
      </c>
      <c r="V104" t="s">
        <v>42</v>
      </c>
      <c r="W104" t="s">
        <v>42</v>
      </c>
      <c r="X104" t="s">
        <v>42</v>
      </c>
      <c r="Y104" t="s">
        <v>42</v>
      </c>
      <c r="Z104" s="2" t="s">
        <v>38</v>
      </c>
      <c r="AA104" t="s">
        <v>38</v>
      </c>
      <c r="AB104" t="s">
        <v>38</v>
      </c>
      <c r="AC104" t="s">
        <v>38</v>
      </c>
      <c r="AD104" t="s">
        <v>38</v>
      </c>
      <c r="AE104" t="s">
        <v>38</v>
      </c>
      <c r="AF104" s="2" t="s">
        <v>38</v>
      </c>
    </row>
    <row r="105" spans="1:32" ht="60" x14ac:dyDescent="0.25">
      <c r="A105" s="8" t="s">
        <v>614</v>
      </c>
      <c r="B105" s="6" t="s">
        <v>114</v>
      </c>
      <c r="C105" s="7">
        <v>45972</v>
      </c>
      <c r="D105" s="9" t="str">
        <f>HYPERLINK("https://www.epingalert.org/en/Search?viewData= G/TBT/N/CHN/2143"," G/TBT/N/CHN/2143")</f>
        <v xml:space="preserve"> G/TBT/N/CHN/2143</v>
      </c>
      <c r="E105" s="8" t="s">
        <v>612</v>
      </c>
      <c r="F105" s="8" t="s">
        <v>613</v>
      </c>
      <c r="H105" s="8" t="s">
        <v>615</v>
      </c>
      <c r="I105" s="8" t="s">
        <v>616</v>
      </c>
      <c r="J105" s="8" t="s">
        <v>263</v>
      </c>
      <c r="K105" s="8" t="s">
        <v>38</v>
      </c>
      <c r="L105" s="6"/>
      <c r="M105" s="7">
        <v>46032</v>
      </c>
      <c r="N105" s="6" t="s">
        <v>39</v>
      </c>
      <c r="O105" s="8" t="s">
        <v>617</v>
      </c>
      <c r="P105" s="6" t="str">
        <f>HYPERLINK("https://docs.wto.org/imrd/directdoc.asp?DDFDocuments/t/G/TBTN25/CHN2143.DOCX", "https://docs.wto.org/imrd/directdoc.asp?DDFDocuments/t/G/TBTN25/CHN2143.DOCX")</f>
        <v>https://docs.wto.org/imrd/directdoc.asp?DDFDocuments/t/G/TBTN25/CHN2143.DOCX</v>
      </c>
      <c r="Q105" s="6" t="str">
        <f>HYPERLINK("https://docs.wto.org/imrd/directdoc.asp?DDFDocuments/u/G/TBTN25/CHN2143.DOCX", "https://docs.wto.org/imrd/directdoc.asp?DDFDocuments/u/G/TBTN25/CHN2143.DOCX")</f>
        <v>https://docs.wto.org/imrd/directdoc.asp?DDFDocuments/u/G/TBTN25/CHN2143.DOCX</v>
      </c>
      <c r="R105" s="6" t="str">
        <f>HYPERLINK("https://docs.wto.org/imrd/directdoc.asp?DDFDocuments/v/G/TBTN25/CHN2143.DOCX", "https://docs.wto.org/imrd/directdoc.asp?DDFDocuments/v/G/TBTN25/CHN2143.DOCX")</f>
        <v>https://docs.wto.org/imrd/directdoc.asp?DDFDocuments/v/G/TBTN25/CHN2143.DOCX</v>
      </c>
      <c r="S105" t="s">
        <v>41</v>
      </c>
      <c r="T105" t="s">
        <v>42</v>
      </c>
      <c r="U105" t="s">
        <v>42</v>
      </c>
      <c r="V105" t="s">
        <v>42</v>
      </c>
      <c r="W105" t="s">
        <v>42</v>
      </c>
      <c r="X105" t="s">
        <v>42</v>
      </c>
      <c r="Y105" t="s">
        <v>42</v>
      </c>
      <c r="Z105" s="2" t="s">
        <v>618</v>
      </c>
      <c r="AA105" t="s">
        <v>38</v>
      </c>
      <c r="AB105" t="s">
        <v>38</v>
      </c>
      <c r="AC105" t="s">
        <v>38</v>
      </c>
      <c r="AD105" t="s">
        <v>38</v>
      </c>
      <c r="AE105" t="s">
        <v>38</v>
      </c>
      <c r="AF105" s="2" t="s">
        <v>38</v>
      </c>
    </row>
    <row r="106" spans="1:32" ht="60" x14ac:dyDescent="0.25">
      <c r="A106" s="8" t="s">
        <v>621</v>
      </c>
      <c r="B106" s="6" t="s">
        <v>114</v>
      </c>
      <c r="C106" s="7">
        <v>45972</v>
      </c>
      <c r="D106" s="9" t="str">
        <f>HYPERLINK("https://www.epingalert.org/en/Search?viewData= G/TBT/N/CHN/2142"," G/TBT/N/CHN/2142")</f>
        <v xml:space="preserve"> G/TBT/N/CHN/2142</v>
      </c>
      <c r="E106" s="8" t="s">
        <v>619</v>
      </c>
      <c r="F106" s="8" t="s">
        <v>620</v>
      </c>
      <c r="H106" s="8" t="s">
        <v>526</v>
      </c>
      <c r="I106" s="8" t="s">
        <v>527</v>
      </c>
      <c r="J106" s="8" t="s">
        <v>50</v>
      </c>
      <c r="K106" s="8" t="s">
        <v>38</v>
      </c>
      <c r="L106" s="6"/>
      <c r="M106" s="7">
        <v>46032</v>
      </c>
      <c r="N106" s="6" t="s">
        <v>39</v>
      </c>
      <c r="O106" s="8" t="s">
        <v>622</v>
      </c>
      <c r="P106" s="6" t="str">
        <f>HYPERLINK("https://docs.wto.org/imrd/directdoc.asp?DDFDocuments/t/G/TBTN25/CHN2142.DOCX", "https://docs.wto.org/imrd/directdoc.asp?DDFDocuments/t/G/TBTN25/CHN2142.DOCX")</f>
        <v>https://docs.wto.org/imrd/directdoc.asp?DDFDocuments/t/G/TBTN25/CHN2142.DOCX</v>
      </c>
      <c r="Q106" s="6" t="str">
        <f>HYPERLINK("https://docs.wto.org/imrd/directdoc.asp?DDFDocuments/u/G/TBTN25/CHN2142.DOCX", "https://docs.wto.org/imrd/directdoc.asp?DDFDocuments/u/G/TBTN25/CHN2142.DOCX")</f>
        <v>https://docs.wto.org/imrd/directdoc.asp?DDFDocuments/u/G/TBTN25/CHN2142.DOCX</v>
      </c>
      <c r="R106" s="6" t="str">
        <f>HYPERLINK("https://docs.wto.org/imrd/directdoc.asp?DDFDocuments/v/G/TBTN25/CHN2142.DOCX", "https://docs.wto.org/imrd/directdoc.asp?DDFDocuments/v/G/TBTN25/CHN2142.DOCX")</f>
        <v>https://docs.wto.org/imrd/directdoc.asp?DDFDocuments/v/G/TBTN25/CHN2142.DOCX</v>
      </c>
      <c r="S106" t="s">
        <v>41</v>
      </c>
      <c r="T106" t="s">
        <v>42</v>
      </c>
      <c r="U106" t="s">
        <v>42</v>
      </c>
      <c r="V106" t="s">
        <v>42</v>
      </c>
      <c r="W106" t="s">
        <v>42</v>
      </c>
      <c r="X106" t="s">
        <v>42</v>
      </c>
      <c r="Y106" t="s">
        <v>42</v>
      </c>
      <c r="Z106" s="2" t="s">
        <v>38</v>
      </c>
      <c r="AA106" t="s">
        <v>38</v>
      </c>
      <c r="AB106" t="s">
        <v>38</v>
      </c>
      <c r="AC106" t="s">
        <v>38</v>
      </c>
      <c r="AD106" t="s">
        <v>38</v>
      </c>
      <c r="AE106" t="s">
        <v>38</v>
      </c>
      <c r="AF106" s="2" t="s">
        <v>38</v>
      </c>
    </row>
    <row r="107" spans="1:32" ht="150" x14ac:dyDescent="0.25">
      <c r="A107" s="8" t="s">
        <v>562</v>
      </c>
      <c r="B107" s="6" t="s">
        <v>283</v>
      </c>
      <c r="C107" s="7">
        <v>45972</v>
      </c>
      <c r="D107" s="9" t="str">
        <f>HYPERLINK("https://www.epingalert.org/en/Search?viewData= G/TBT/N/JOR/78"," G/TBT/N/JOR/78")</f>
        <v xml:space="preserve"> G/TBT/N/JOR/78</v>
      </c>
      <c r="E107" s="8" t="s">
        <v>623</v>
      </c>
      <c r="F107" s="8" t="s">
        <v>624</v>
      </c>
      <c r="H107" s="8" t="s">
        <v>38</v>
      </c>
      <c r="I107" s="8" t="s">
        <v>563</v>
      </c>
      <c r="J107" s="8" t="s">
        <v>625</v>
      </c>
      <c r="K107" s="8" t="s">
        <v>144</v>
      </c>
      <c r="L107" s="6"/>
      <c r="M107" s="7">
        <v>46032</v>
      </c>
      <c r="N107" s="6" t="s">
        <v>39</v>
      </c>
      <c r="O107" s="8" t="s">
        <v>626</v>
      </c>
      <c r="P107" s="6" t="str">
        <f>HYPERLINK("https://docs.wto.org/imrd/directdoc.asp?DDFDocuments/t/G/TBTN25/JOR78.DOCX", "https://docs.wto.org/imrd/directdoc.asp?DDFDocuments/t/G/TBTN25/JOR78.DOCX")</f>
        <v>https://docs.wto.org/imrd/directdoc.asp?DDFDocuments/t/G/TBTN25/JOR78.DOCX</v>
      </c>
      <c r="Q107" s="6" t="str">
        <f>HYPERLINK("https://docs.wto.org/imrd/directdoc.asp?DDFDocuments/u/G/TBTN25/JOR78.DOCX", "https://docs.wto.org/imrd/directdoc.asp?DDFDocuments/u/G/TBTN25/JOR78.DOCX")</f>
        <v>https://docs.wto.org/imrd/directdoc.asp?DDFDocuments/u/G/TBTN25/JOR78.DOCX</v>
      </c>
      <c r="R107" s="6" t="str">
        <f>HYPERLINK("https://docs.wto.org/imrd/directdoc.asp?DDFDocuments/v/G/TBTN25/JOR78.DOCX", "https://docs.wto.org/imrd/directdoc.asp?DDFDocuments/v/G/TBTN25/JOR78.DOCX")</f>
        <v>https://docs.wto.org/imrd/directdoc.asp?DDFDocuments/v/G/TBTN25/JOR78.DOCX</v>
      </c>
      <c r="S107" t="s">
        <v>41</v>
      </c>
      <c r="T107" t="s">
        <v>42</v>
      </c>
      <c r="U107" t="s">
        <v>42</v>
      </c>
      <c r="V107" t="s">
        <v>42</v>
      </c>
      <c r="W107" t="s">
        <v>42</v>
      </c>
      <c r="X107" t="s">
        <v>42</v>
      </c>
      <c r="Y107" t="s">
        <v>42</v>
      </c>
      <c r="Z107" s="2" t="s">
        <v>627</v>
      </c>
      <c r="AA107" t="s">
        <v>38</v>
      </c>
      <c r="AB107" t="s">
        <v>38</v>
      </c>
      <c r="AC107" t="s">
        <v>38</v>
      </c>
      <c r="AD107" t="s">
        <v>38</v>
      </c>
      <c r="AE107" t="s">
        <v>38</v>
      </c>
      <c r="AF107" s="2" t="s">
        <v>38</v>
      </c>
    </row>
    <row r="108" spans="1:32" ht="105" x14ac:dyDescent="0.25">
      <c r="A108" s="8" t="s">
        <v>631</v>
      </c>
      <c r="B108" s="6" t="s">
        <v>628</v>
      </c>
      <c r="C108" s="7">
        <v>45971</v>
      </c>
      <c r="D108" s="9" t="str">
        <f>HYPERLINK("https://www.epingalert.org/en/Search?viewData= G/TBT/N/FRA/237"," G/TBT/N/FRA/237")</f>
        <v xml:space="preserve"> G/TBT/N/FRA/237</v>
      </c>
      <c r="E108" s="8" t="s">
        <v>629</v>
      </c>
      <c r="F108" s="8" t="s">
        <v>630</v>
      </c>
      <c r="H108" s="8" t="s">
        <v>632</v>
      </c>
      <c r="I108" s="8" t="s">
        <v>633</v>
      </c>
      <c r="J108" s="8" t="s">
        <v>358</v>
      </c>
      <c r="K108" s="8" t="s">
        <v>38</v>
      </c>
      <c r="L108" s="6"/>
      <c r="M108" s="7">
        <v>46031</v>
      </c>
      <c r="N108" s="6" t="s">
        <v>39</v>
      </c>
      <c r="O108" s="8" t="s">
        <v>634</v>
      </c>
      <c r="P108" s="6" t="str">
        <f>HYPERLINK("https://docs.wto.org/imrd/directdoc.asp?DDFDocuments/t/G/TBTN25/FRA237.DOCX", "https://docs.wto.org/imrd/directdoc.asp?DDFDocuments/t/G/TBTN25/FRA237.DOCX")</f>
        <v>https://docs.wto.org/imrd/directdoc.asp?DDFDocuments/t/G/TBTN25/FRA237.DOCX</v>
      </c>
      <c r="Q108" s="6" t="str">
        <f>HYPERLINK("https://docs.wto.org/imrd/directdoc.asp?DDFDocuments/u/G/TBTN25/FRA237.DOCX", "https://docs.wto.org/imrd/directdoc.asp?DDFDocuments/u/G/TBTN25/FRA237.DOCX")</f>
        <v>https://docs.wto.org/imrd/directdoc.asp?DDFDocuments/u/G/TBTN25/FRA237.DOCX</v>
      </c>
      <c r="R108" s="6" t="str">
        <f>HYPERLINK("https://docs.wto.org/imrd/directdoc.asp?DDFDocuments/v/G/TBTN25/FRA237.DOCX", "https://docs.wto.org/imrd/directdoc.asp?DDFDocuments/v/G/TBTN25/FRA237.DOCX")</f>
        <v>https://docs.wto.org/imrd/directdoc.asp?DDFDocuments/v/G/TBTN25/FRA237.DOCX</v>
      </c>
      <c r="S108" t="s">
        <v>41</v>
      </c>
      <c r="T108" t="s">
        <v>42</v>
      </c>
      <c r="U108" t="s">
        <v>42</v>
      </c>
      <c r="V108" t="s">
        <v>42</v>
      </c>
      <c r="W108" t="s">
        <v>42</v>
      </c>
      <c r="X108" t="s">
        <v>42</v>
      </c>
      <c r="Y108" t="s">
        <v>42</v>
      </c>
      <c r="Z108" s="2" t="s">
        <v>635</v>
      </c>
      <c r="AA108" t="s">
        <v>38</v>
      </c>
      <c r="AB108" t="s">
        <v>38</v>
      </c>
      <c r="AC108" t="s">
        <v>38</v>
      </c>
      <c r="AD108" t="s">
        <v>38</v>
      </c>
      <c r="AE108" t="s">
        <v>38</v>
      </c>
      <c r="AF108" s="2" t="s">
        <v>38</v>
      </c>
    </row>
    <row r="109" spans="1:32" ht="45" x14ac:dyDescent="0.25">
      <c r="A109" s="8" t="s">
        <v>638</v>
      </c>
      <c r="B109" s="6" t="s">
        <v>31</v>
      </c>
      <c r="C109" s="7">
        <v>45971</v>
      </c>
      <c r="D109" s="9" t="str">
        <f>HYPERLINK("https://www.epingalert.org/en/Search?viewData= G/TBT/N/JPN/885"," G/TBT/N/JPN/885")</f>
        <v xml:space="preserve"> G/TBT/N/JPN/885</v>
      </c>
      <c r="E109" s="8" t="s">
        <v>636</v>
      </c>
      <c r="F109" s="8" t="s">
        <v>637</v>
      </c>
      <c r="H109" s="8" t="s">
        <v>38</v>
      </c>
      <c r="I109" s="8" t="s">
        <v>275</v>
      </c>
      <c r="J109" s="8" t="s">
        <v>37</v>
      </c>
      <c r="K109" s="8" t="s">
        <v>38</v>
      </c>
      <c r="L109" s="6"/>
      <c r="M109" s="7">
        <v>46031</v>
      </c>
      <c r="N109" s="6" t="s">
        <v>39</v>
      </c>
      <c r="O109" s="8" t="s">
        <v>639</v>
      </c>
      <c r="P109" s="6" t="str">
        <f>HYPERLINK("https://docs.wto.org/imrd/directdoc.asp?DDFDocuments/t/G/TBTN25/JPN885.DOCX", "https://docs.wto.org/imrd/directdoc.asp?DDFDocuments/t/G/TBTN25/JPN885.DOCX")</f>
        <v>https://docs.wto.org/imrd/directdoc.asp?DDFDocuments/t/G/TBTN25/JPN885.DOCX</v>
      </c>
      <c r="Q109" s="6" t="str">
        <f>HYPERLINK("https://docs.wto.org/imrd/directdoc.asp?DDFDocuments/u/G/TBTN25/JPN885.DOCX", "https://docs.wto.org/imrd/directdoc.asp?DDFDocuments/u/G/TBTN25/JPN885.DOCX")</f>
        <v>https://docs.wto.org/imrd/directdoc.asp?DDFDocuments/u/G/TBTN25/JPN885.DOCX</v>
      </c>
      <c r="R109" s="6" t="str">
        <f>HYPERLINK("https://docs.wto.org/imrd/directdoc.asp?DDFDocuments/v/G/TBTN25/JPN885.DOCX", "https://docs.wto.org/imrd/directdoc.asp?DDFDocuments/v/G/TBTN25/JPN885.DOCX")</f>
        <v>https://docs.wto.org/imrd/directdoc.asp?DDFDocuments/v/G/TBTN25/JPN885.DOCX</v>
      </c>
      <c r="S109" t="s">
        <v>41</v>
      </c>
      <c r="T109" t="s">
        <v>42</v>
      </c>
      <c r="U109" t="s">
        <v>41</v>
      </c>
      <c r="V109" t="s">
        <v>42</v>
      </c>
      <c r="W109" t="s">
        <v>42</v>
      </c>
      <c r="X109" t="s">
        <v>42</v>
      </c>
      <c r="Y109" t="s">
        <v>42</v>
      </c>
      <c r="Z109" s="2" t="s">
        <v>277</v>
      </c>
      <c r="AA109" t="s">
        <v>38</v>
      </c>
      <c r="AB109" t="s">
        <v>38</v>
      </c>
      <c r="AC109" t="s">
        <v>38</v>
      </c>
      <c r="AD109" t="s">
        <v>38</v>
      </c>
      <c r="AE109" t="s">
        <v>38</v>
      </c>
      <c r="AF109" s="2" t="s">
        <v>38</v>
      </c>
    </row>
    <row r="110" spans="1:32" ht="75" x14ac:dyDescent="0.25">
      <c r="A110" s="8" t="s">
        <v>631</v>
      </c>
      <c r="B110" s="6" t="s">
        <v>628</v>
      </c>
      <c r="C110" s="7">
        <v>45971</v>
      </c>
      <c r="D110" s="9" t="str">
        <f>HYPERLINK("https://www.epingalert.org/en/Search?viewData= G/TBT/N/FRA/238"," G/TBT/N/FRA/238")</f>
        <v xml:space="preserve"> G/TBT/N/FRA/238</v>
      </c>
      <c r="E110" s="8" t="s">
        <v>640</v>
      </c>
      <c r="F110" s="8" t="s">
        <v>641</v>
      </c>
      <c r="H110" s="8" t="s">
        <v>632</v>
      </c>
      <c r="I110" s="8" t="s">
        <v>633</v>
      </c>
      <c r="J110" s="8" t="s">
        <v>37</v>
      </c>
      <c r="K110" s="8" t="s">
        <v>38</v>
      </c>
      <c r="L110" s="6"/>
      <c r="M110" s="7">
        <v>46031</v>
      </c>
      <c r="N110" s="6" t="s">
        <v>39</v>
      </c>
      <c r="O110" s="8" t="s">
        <v>642</v>
      </c>
      <c r="P110" s="6" t="str">
        <f>HYPERLINK("https://docs.wto.org/imrd/directdoc.asp?DDFDocuments/t/G/TBTN25/FRA238.DOCX", "https://docs.wto.org/imrd/directdoc.asp?DDFDocuments/t/G/TBTN25/FRA238.DOCX")</f>
        <v>https://docs.wto.org/imrd/directdoc.asp?DDFDocuments/t/G/TBTN25/FRA238.DOCX</v>
      </c>
      <c r="Q110" s="6" t="str">
        <f>HYPERLINK("https://docs.wto.org/imrd/directdoc.asp?DDFDocuments/u/G/TBTN25/FRA238.DOCX", "https://docs.wto.org/imrd/directdoc.asp?DDFDocuments/u/G/TBTN25/FRA238.DOCX")</f>
        <v>https://docs.wto.org/imrd/directdoc.asp?DDFDocuments/u/G/TBTN25/FRA238.DOCX</v>
      </c>
      <c r="R110" s="6" t="str">
        <f>HYPERLINK("https://docs.wto.org/imrd/directdoc.asp?DDFDocuments/v/G/TBTN25/FRA238.DOCX", "https://docs.wto.org/imrd/directdoc.asp?DDFDocuments/v/G/TBTN25/FRA238.DOCX")</f>
        <v>https://docs.wto.org/imrd/directdoc.asp?DDFDocuments/v/G/TBTN25/FRA238.DOCX</v>
      </c>
      <c r="S110" t="s">
        <v>41</v>
      </c>
      <c r="T110" t="s">
        <v>42</v>
      </c>
      <c r="U110" t="s">
        <v>42</v>
      </c>
      <c r="V110" t="s">
        <v>42</v>
      </c>
      <c r="W110" t="s">
        <v>42</v>
      </c>
      <c r="X110" t="s">
        <v>42</v>
      </c>
      <c r="Y110" t="s">
        <v>42</v>
      </c>
      <c r="Z110" s="2" t="s">
        <v>643</v>
      </c>
      <c r="AA110" t="s">
        <v>38</v>
      </c>
      <c r="AB110" t="s">
        <v>38</v>
      </c>
      <c r="AC110" t="s">
        <v>38</v>
      </c>
      <c r="AD110" t="s">
        <v>38</v>
      </c>
      <c r="AE110" t="s">
        <v>38</v>
      </c>
      <c r="AF110" s="2" t="s">
        <v>38</v>
      </c>
    </row>
    <row r="111" spans="1:32" ht="150" x14ac:dyDescent="0.25">
      <c r="A111" s="8" t="s">
        <v>631</v>
      </c>
      <c r="B111" s="6" t="s">
        <v>628</v>
      </c>
      <c r="C111" s="7">
        <v>45971</v>
      </c>
      <c r="D111" s="9" t="str">
        <f>HYPERLINK("https://www.epingalert.org/en/Search?viewData= G/TBT/N/FRA/239"," G/TBT/N/FRA/239")</f>
        <v xml:space="preserve"> G/TBT/N/FRA/239</v>
      </c>
      <c r="E111" s="8" t="s">
        <v>644</v>
      </c>
      <c r="F111" s="8" t="s">
        <v>645</v>
      </c>
      <c r="H111" s="8" t="s">
        <v>632</v>
      </c>
      <c r="I111" s="8" t="s">
        <v>633</v>
      </c>
      <c r="J111" s="8" t="s">
        <v>37</v>
      </c>
      <c r="K111" s="8" t="s">
        <v>38</v>
      </c>
      <c r="L111" s="6"/>
      <c r="M111" s="7">
        <v>46031</v>
      </c>
      <c r="N111" s="6" t="s">
        <v>39</v>
      </c>
      <c r="O111" s="8" t="s">
        <v>646</v>
      </c>
      <c r="P111" s="6" t="str">
        <f>HYPERLINK("https://docs.wto.org/imrd/directdoc.asp?DDFDocuments/t/G/TBTN25/FRA239.DOCX", "https://docs.wto.org/imrd/directdoc.asp?DDFDocuments/t/G/TBTN25/FRA239.DOCX")</f>
        <v>https://docs.wto.org/imrd/directdoc.asp?DDFDocuments/t/G/TBTN25/FRA239.DOCX</v>
      </c>
      <c r="Q111" s="6" t="str">
        <f>HYPERLINK("https://docs.wto.org/imrd/directdoc.asp?DDFDocuments/u/G/TBTN25/FRA239.DOCX", "https://docs.wto.org/imrd/directdoc.asp?DDFDocuments/u/G/TBTN25/FRA239.DOCX")</f>
        <v>https://docs.wto.org/imrd/directdoc.asp?DDFDocuments/u/G/TBTN25/FRA239.DOCX</v>
      </c>
      <c r="R111" s="6" t="str">
        <f>HYPERLINK("https://docs.wto.org/imrd/directdoc.asp?DDFDocuments/v/G/TBTN25/FRA239.DOCX", "https://docs.wto.org/imrd/directdoc.asp?DDFDocuments/v/G/TBTN25/FRA239.DOCX")</f>
        <v>https://docs.wto.org/imrd/directdoc.asp?DDFDocuments/v/G/TBTN25/FRA239.DOCX</v>
      </c>
      <c r="S111" t="s">
        <v>41</v>
      </c>
      <c r="T111" t="s">
        <v>42</v>
      </c>
      <c r="U111" t="s">
        <v>42</v>
      </c>
      <c r="V111" t="s">
        <v>42</v>
      </c>
      <c r="W111" t="s">
        <v>42</v>
      </c>
      <c r="X111" t="s">
        <v>42</v>
      </c>
      <c r="Y111" t="s">
        <v>42</v>
      </c>
      <c r="Z111" s="2" t="s">
        <v>647</v>
      </c>
      <c r="AA111" t="s">
        <v>38</v>
      </c>
      <c r="AB111" t="s">
        <v>38</v>
      </c>
      <c r="AC111" t="s">
        <v>38</v>
      </c>
      <c r="AD111" t="s">
        <v>38</v>
      </c>
      <c r="AE111" t="s">
        <v>38</v>
      </c>
      <c r="AF111" s="2" t="s">
        <v>38</v>
      </c>
    </row>
    <row r="112" spans="1:32" ht="135" x14ac:dyDescent="0.25">
      <c r="A112" s="8" t="s">
        <v>650</v>
      </c>
      <c r="B112" s="6" t="s">
        <v>628</v>
      </c>
      <c r="C112" s="7">
        <v>45971</v>
      </c>
      <c r="D112" s="9" t="str">
        <f>HYPERLINK("https://www.epingalert.org/en/Search?viewData= G/TBT/N/FRA/240"," G/TBT/N/FRA/240")</f>
        <v xml:space="preserve"> G/TBT/N/FRA/240</v>
      </c>
      <c r="E112" s="8" t="s">
        <v>648</v>
      </c>
      <c r="F112" s="8" t="s">
        <v>649</v>
      </c>
      <c r="H112" s="8" t="s">
        <v>632</v>
      </c>
      <c r="I112" s="8" t="s">
        <v>633</v>
      </c>
      <c r="J112" s="8" t="s">
        <v>37</v>
      </c>
      <c r="K112" s="8" t="s">
        <v>38</v>
      </c>
      <c r="L112" s="6"/>
      <c r="M112" s="7">
        <v>46031</v>
      </c>
      <c r="N112" s="6" t="s">
        <v>39</v>
      </c>
      <c r="O112" s="8" t="s">
        <v>651</v>
      </c>
      <c r="P112" s="6" t="str">
        <f>HYPERLINK("https://docs.wto.org/imrd/directdoc.asp?DDFDocuments/t/G/TBTN25/FRA240.DOCX", "https://docs.wto.org/imrd/directdoc.asp?DDFDocuments/t/G/TBTN25/FRA240.DOCX")</f>
        <v>https://docs.wto.org/imrd/directdoc.asp?DDFDocuments/t/G/TBTN25/FRA240.DOCX</v>
      </c>
      <c r="Q112" s="6" t="str">
        <f>HYPERLINK("https://docs.wto.org/imrd/directdoc.asp?DDFDocuments/u/G/TBTN25/FRA240.DOCX", "https://docs.wto.org/imrd/directdoc.asp?DDFDocuments/u/G/TBTN25/FRA240.DOCX")</f>
        <v>https://docs.wto.org/imrd/directdoc.asp?DDFDocuments/u/G/TBTN25/FRA240.DOCX</v>
      </c>
      <c r="R112" s="6" t="str">
        <f>HYPERLINK("https://docs.wto.org/imrd/directdoc.asp?DDFDocuments/v/G/TBTN25/FRA240.DOCX", "https://docs.wto.org/imrd/directdoc.asp?DDFDocuments/v/G/TBTN25/FRA240.DOCX")</f>
        <v>https://docs.wto.org/imrd/directdoc.asp?DDFDocuments/v/G/TBTN25/FRA240.DOCX</v>
      </c>
      <c r="S112" t="s">
        <v>41</v>
      </c>
      <c r="T112" t="s">
        <v>42</v>
      </c>
      <c r="U112" t="s">
        <v>42</v>
      </c>
      <c r="V112" t="s">
        <v>42</v>
      </c>
      <c r="W112" t="s">
        <v>42</v>
      </c>
      <c r="X112" t="s">
        <v>42</v>
      </c>
      <c r="Y112" t="s">
        <v>42</v>
      </c>
      <c r="Z112" s="2" t="s">
        <v>652</v>
      </c>
      <c r="AA112" t="s">
        <v>38</v>
      </c>
      <c r="AB112" t="s">
        <v>38</v>
      </c>
      <c r="AC112" t="s">
        <v>38</v>
      </c>
      <c r="AD112" t="s">
        <v>38</v>
      </c>
      <c r="AE112" t="s">
        <v>38</v>
      </c>
      <c r="AF112" s="2" t="s">
        <v>38</v>
      </c>
    </row>
    <row r="113" spans="1:32" ht="105" x14ac:dyDescent="0.25">
      <c r="A113" s="8" t="s">
        <v>656</v>
      </c>
      <c r="B113" s="6" t="s">
        <v>653</v>
      </c>
      <c r="C113" s="7">
        <v>45968</v>
      </c>
      <c r="D113" s="9" t="str">
        <f>HYPERLINK("https://www.epingalert.org/en/Search?viewData= G/TBT/N/MWI/235"," G/TBT/N/MWI/235")</f>
        <v xml:space="preserve"> G/TBT/N/MWI/235</v>
      </c>
      <c r="E113" s="8" t="s">
        <v>654</v>
      </c>
      <c r="F113" s="8" t="s">
        <v>655</v>
      </c>
      <c r="H113" s="8" t="s">
        <v>657</v>
      </c>
      <c r="I113" s="8" t="s">
        <v>532</v>
      </c>
      <c r="J113" s="8" t="s">
        <v>658</v>
      </c>
      <c r="K113" s="8" t="s">
        <v>38</v>
      </c>
      <c r="L113" s="6"/>
      <c r="M113" s="7">
        <v>46028</v>
      </c>
      <c r="N113" s="6" t="s">
        <v>39</v>
      </c>
      <c r="O113" s="8" t="s">
        <v>659</v>
      </c>
      <c r="P113" s="6" t="str">
        <f>HYPERLINK("https://docs.wto.org/imrd/directdoc.asp?DDFDocuments/t/G/TBTN25/MWI235.DOCX", "https://docs.wto.org/imrd/directdoc.asp?DDFDocuments/t/G/TBTN25/MWI235.DOCX")</f>
        <v>https://docs.wto.org/imrd/directdoc.asp?DDFDocuments/t/G/TBTN25/MWI235.DOCX</v>
      </c>
      <c r="Q113" s="6" t="str">
        <f>HYPERLINK("https://docs.wto.org/imrd/directdoc.asp?DDFDocuments/u/G/TBTN25/MWI235.DOCX", "https://docs.wto.org/imrd/directdoc.asp?DDFDocuments/u/G/TBTN25/MWI235.DOCX")</f>
        <v>https://docs.wto.org/imrd/directdoc.asp?DDFDocuments/u/G/TBTN25/MWI235.DOCX</v>
      </c>
      <c r="R113" s="6" t="str">
        <f>HYPERLINK("https://docs.wto.org/imrd/directdoc.asp?DDFDocuments/v/G/TBTN25/MWI235.DOCX", "https://docs.wto.org/imrd/directdoc.asp?DDFDocuments/v/G/TBTN25/MWI235.DOCX")</f>
        <v>https://docs.wto.org/imrd/directdoc.asp?DDFDocuments/v/G/TBTN25/MWI235.DOCX</v>
      </c>
      <c r="S113" t="s">
        <v>41</v>
      </c>
      <c r="T113" t="s">
        <v>42</v>
      </c>
      <c r="U113" t="s">
        <v>42</v>
      </c>
      <c r="V113" t="s">
        <v>42</v>
      </c>
      <c r="W113" t="s">
        <v>42</v>
      </c>
      <c r="X113" t="s">
        <v>42</v>
      </c>
      <c r="Y113" t="s">
        <v>42</v>
      </c>
      <c r="Z113" s="2" t="s">
        <v>660</v>
      </c>
      <c r="AA113" t="s">
        <v>38</v>
      </c>
      <c r="AB113" t="s">
        <v>38</v>
      </c>
      <c r="AC113" t="s">
        <v>38</v>
      </c>
      <c r="AD113" t="s">
        <v>38</v>
      </c>
      <c r="AE113" t="s">
        <v>38</v>
      </c>
      <c r="AF113" s="2" t="s">
        <v>38</v>
      </c>
    </row>
    <row r="114" spans="1:32" ht="30" x14ac:dyDescent="0.25">
      <c r="A114" s="8" t="s">
        <v>663</v>
      </c>
      <c r="B114" s="6" t="s">
        <v>124</v>
      </c>
      <c r="C114" s="7">
        <v>45968</v>
      </c>
      <c r="D114" s="9" t="str">
        <f>HYPERLINK("https://www.epingalert.org/en/Search?viewData= G/TBT/N/IND/421"," G/TBT/N/IND/421")</f>
        <v xml:space="preserve"> G/TBT/N/IND/421</v>
      </c>
      <c r="E114" s="8" t="s">
        <v>661</v>
      </c>
      <c r="F114" s="8" t="s">
        <v>662</v>
      </c>
      <c r="H114" s="8" t="s">
        <v>38</v>
      </c>
      <c r="I114" s="8" t="s">
        <v>664</v>
      </c>
      <c r="J114" s="8" t="s">
        <v>37</v>
      </c>
      <c r="K114" s="8" t="s">
        <v>38</v>
      </c>
      <c r="L114" s="6"/>
      <c r="M114" s="7">
        <v>46028</v>
      </c>
      <c r="N114" s="6" t="s">
        <v>39</v>
      </c>
      <c r="O114" s="8" t="s">
        <v>665</v>
      </c>
      <c r="P114" s="6" t="str">
        <f>HYPERLINK("https://docs.wto.org/imrd/directdoc.asp?DDFDocuments/t/G/TBTN25/IND421.DOCX", "https://docs.wto.org/imrd/directdoc.asp?DDFDocuments/t/G/TBTN25/IND421.DOCX")</f>
        <v>https://docs.wto.org/imrd/directdoc.asp?DDFDocuments/t/G/TBTN25/IND421.DOCX</v>
      </c>
      <c r="Q114" s="6" t="str">
        <f>HYPERLINK("https://docs.wto.org/imrd/directdoc.asp?DDFDocuments/u/G/TBTN25/IND421.DOCX", "https://docs.wto.org/imrd/directdoc.asp?DDFDocuments/u/G/TBTN25/IND421.DOCX")</f>
        <v>https://docs.wto.org/imrd/directdoc.asp?DDFDocuments/u/G/TBTN25/IND421.DOCX</v>
      </c>
      <c r="R114" s="6" t="str">
        <f>HYPERLINK("https://docs.wto.org/imrd/directdoc.asp?DDFDocuments/v/G/TBTN25/IND421.DOCX", "https://docs.wto.org/imrd/directdoc.asp?DDFDocuments/v/G/TBTN25/IND421.DOCX")</f>
        <v>https://docs.wto.org/imrd/directdoc.asp?DDFDocuments/v/G/TBTN25/IND421.DOCX</v>
      </c>
      <c r="S114" t="s">
        <v>41</v>
      </c>
      <c r="T114" t="s">
        <v>42</v>
      </c>
      <c r="U114" t="s">
        <v>42</v>
      </c>
      <c r="V114" t="s">
        <v>42</v>
      </c>
      <c r="W114" t="s">
        <v>42</v>
      </c>
      <c r="X114" t="s">
        <v>42</v>
      </c>
      <c r="Y114" t="s">
        <v>42</v>
      </c>
      <c r="Z114" s="2" t="s">
        <v>38</v>
      </c>
      <c r="AA114" t="s">
        <v>38</v>
      </c>
      <c r="AB114" t="s">
        <v>38</v>
      </c>
      <c r="AC114" t="s">
        <v>38</v>
      </c>
      <c r="AD114" t="s">
        <v>38</v>
      </c>
      <c r="AE114" t="s">
        <v>38</v>
      </c>
      <c r="AF114" s="2" t="s">
        <v>38</v>
      </c>
    </row>
    <row r="115" spans="1:32" ht="225" x14ac:dyDescent="0.25">
      <c r="A115" s="8" t="s">
        <v>668</v>
      </c>
      <c r="B115" s="6" t="s">
        <v>242</v>
      </c>
      <c r="C115" s="7">
        <v>45968</v>
      </c>
      <c r="D115" s="9" t="str">
        <f>HYPERLINK("https://www.epingalert.org/en/Search?viewData= G/TBT/N/BDI/675, G/TBT/N/KEN/1923, G/TBT/N/RWA/1296, G/TBT/N/TZA/1439, G/TBT/N/UGA/2259"," G/TBT/N/BDI/675, G/TBT/N/KEN/1923, G/TBT/N/RWA/1296, G/TBT/N/TZA/1439, G/TBT/N/UGA/2259")</f>
        <v xml:space="preserve"> G/TBT/N/BDI/675, G/TBT/N/KEN/1923, G/TBT/N/RWA/1296, G/TBT/N/TZA/1439, G/TBT/N/UGA/2259</v>
      </c>
      <c r="E115" s="8" t="s">
        <v>666</v>
      </c>
      <c r="F115" s="8" t="s">
        <v>667</v>
      </c>
      <c r="H115" s="8" t="s">
        <v>38</v>
      </c>
      <c r="I115" s="8" t="s">
        <v>669</v>
      </c>
      <c r="J115" s="8" t="s">
        <v>670</v>
      </c>
      <c r="K115" s="8" t="s">
        <v>224</v>
      </c>
      <c r="L115" s="6"/>
      <c r="M115" s="7">
        <v>46028</v>
      </c>
      <c r="N115" s="6" t="s">
        <v>39</v>
      </c>
      <c r="O115" s="8" t="s">
        <v>671</v>
      </c>
      <c r="P115" s="6" t="str">
        <f>HYPERLINK("https://docs.wto.org/imrd/directdoc.asp?DDFDocuments/t/G/TBTN25/BDI675.DOCX", "https://docs.wto.org/imrd/directdoc.asp?DDFDocuments/t/G/TBTN25/BDI675.DOCX")</f>
        <v>https://docs.wto.org/imrd/directdoc.asp?DDFDocuments/t/G/TBTN25/BDI675.DOCX</v>
      </c>
      <c r="Q115" s="6" t="str">
        <f>HYPERLINK("https://docs.wto.org/imrd/directdoc.asp?DDFDocuments/u/G/TBTN25/BDI675.DOCX", "https://docs.wto.org/imrd/directdoc.asp?DDFDocuments/u/G/TBTN25/BDI675.DOCX")</f>
        <v>https://docs.wto.org/imrd/directdoc.asp?DDFDocuments/u/G/TBTN25/BDI675.DOCX</v>
      </c>
      <c r="R115" s="6" t="str">
        <f>HYPERLINK("https://docs.wto.org/imrd/directdoc.asp?DDFDocuments/v/G/TBTN25/BDI675.DOCX", "https://docs.wto.org/imrd/directdoc.asp?DDFDocuments/v/G/TBTN25/BDI675.DOCX")</f>
        <v>https://docs.wto.org/imrd/directdoc.asp?DDFDocuments/v/G/TBTN25/BDI675.DOCX</v>
      </c>
      <c r="S115" t="s">
        <v>41</v>
      </c>
      <c r="T115" t="s">
        <v>42</v>
      </c>
      <c r="U115" t="s">
        <v>41</v>
      </c>
      <c r="V115" t="s">
        <v>42</v>
      </c>
      <c r="W115" t="s">
        <v>42</v>
      </c>
      <c r="X115" t="s">
        <v>42</v>
      </c>
      <c r="Y115" t="s">
        <v>42</v>
      </c>
      <c r="Z115" s="2" t="s">
        <v>672</v>
      </c>
      <c r="AA115" t="s">
        <v>38</v>
      </c>
      <c r="AB115" t="s">
        <v>38</v>
      </c>
      <c r="AC115" t="s">
        <v>38</v>
      </c>
      <c r="AD115" t="s">
        <v>38</v>
      </c>
      <c r="AE115" t="s">
        <v>38</v>
      </c>
      <c r="AF115" s="2" t="s">
        <v>38</v>
      </c>
    </row>
    <row r="116" spans="1:32" ht="135" x14ac:dyDescent="0.25">
      <c r="A116" s="8" t="s">
        <v>668</v>
      </c>
      <c r="B116" s="6" t="s">
        <v>174</v>
      </c>
      <c r="C116" s="7">
        <v>45968</v>
      </c>
      <c r="D116" s="9" t="str">
        <f>HYPERLINK("https://www.epingalert.org/en/Search?viewData= G/TBT/N/BDI/677, G/TBT/N/KEN/1925, G/TBT/N/RWA/1298, G/TBT/N/TZA/1441, G/TBT/N/UGA/2261"," G/TBT/N/BDI/677, G/TBT/N/KEN/1925, G/TBT/N/RWA/1298, G/TBT/N/TZA/1441, G/TBT/N/UGA/2261")</f>
        <v xml:space="preserve"> G/TBT/N/BDI/677, G/TBT/N/KEN/1925, G/TBT/N/RWA/1298, G/TBT/N/TZA/1441, G/TBT/N/UGA/2261</v>
      </c>
      <c r="E116" s="8" t="s">
        <v>673</v>
      </c>
      <c r="F116" s="8" t="s">
        <v>674</v>
      </c>
      <c r="H116" s="8" t="s">
        <v>38</v>
      </c>
      <c r="I116" s="8" t="s">
        <v>669</v>
      </c>
      <c r="J116" s="8" t="s">
        <v>670</v>
      </c>
      <c r="K116" s="8" t="s">
        <v>224</v>
      </c>
      <c r="L116" s="6"/>
      <c r="M116" s="7">
        <v>46028</v>
      </c>
      <c r="N116" s="6" t="s">
        <v>39</v>
      </c>
      <c r="O116" s="8" t="s">
        <v>675</v>
      </c>
      <c r="P116" s="6" t="str">
        <f>HYPERLINK("https://docs.wto.org/imrd/directdoc.asp?DDFDocuments/t/G/TBTN25/BDI677.DOCX", "https://docs.wto.org/imrd/directdoc.asp?DDFDocuments/t/G/TBTN25/BDI677.DOCX")</f>
        <v>https://docs.wto.org/imrd/directdoc.asp?DDFDocuments/t/G/TBTN25/BDI677.DOCX</v>
      </c>
      <c r="Q116" s="6" t="str">
        <f>HYPERLINK("https://docs.wto.org/imrd/directdoc.asp?DDFDocuments/u/G/TBTN25/BDI677.DOCX", "https://docs.wto.org/imrd/directdoc.asp?DDFDocuments/u/G/TBTN25/BDI677.DOCX")</f>
        <v>https://docs.wto.org/imrd/directdoc.asp?DDFDocuments/u/G/TBTN25/BDI677.DOCX</v>
      </c>
      <c r="R116" s="6" t="str">
        <f>HYPERLINK("https://docs.wto.org/imrd/directdoc.asp?DDFDocuments/v/G/TBTN25/BDI677.DOCX", "https://docs.wto.org/imrd/directdoc.asp?DDFDocuments/v/G/TBTN25/BDI677.DOCX")</f>
        <v>https://docs.wto.org/imrd/directdoc.asp?DDFDocuments/v/G/TBTN25/BDI677.DOCX</v>
      </c>
      <c r="S116" t="s">
        <v>41</v>
      </c>
      <c r="T116" t="s">
        <v>42</v>
      </c>
      <c r="U116" t="s">
        <v>41</v>
      </c>
      <c r="V116" t="s">
        <v>42</v>
      </c>
      <c r="W116" t="s">
        <v>42</v>
      </c>
      <c r="X116" t="s">
        <v>42</v>
      </c>
      <c r="Y116" t="s">
        <v>42</v>
      </c>
      <c r="Z116" s="2" t="s">
        <v>676</v>
      </c>
      <c r="AA116" t="s">
        <v>38</v>
      </c>
      <c r="AB116" t="s">
        <v>38</v>
      </c>
      <c r="AC116" t="s">
        <v>38</v>
      </c>
      <c r="AD116" t="s">
        <v>38</v>
      </c>
      <c r="AE116" t="s">
        <v>38</v>
      </c>
      <c r="AF116" s="2" t="s">
        <v>38</v>
      </c>
    </row>
    <row r="117" spans="1:32" ht="409.5" x14ac:dyDescent="0.25">
      <c r="A117" s="8" t="s">
        <v>286</v>
      </c>
      <c r="B117" s="6" t="s">
        <v>191</v>
      </c>
      <c r="C117" s="7">
        <v>45968</v>
      </c>
      <c r="D117" s="9" t="str">
        <f>HYPERLINK("https://www.epingalert.org/en/Search?viewData= G/TBT/N/BDI/679, G/TBT/N/KEN/1927, G/TBT/N/RWA/1300, G/TBT/N/TZA/1443, G/TBT/N/UGA/2263"," G/TBT/N/BDI/679, G/TBT/N/KEN/1927, G/TBT/N/RWA/1300, G/TBT/N/TZA/1443, G/TBT/N/UGA/2263")</f>
        <v xml:space="preserve"> G/TBT/N/BDI/679, G/TBT/N/KEN/1927, G/TBT/N/RWA/1300, G/TBT/N/TZA/1443, G/TBT/N/UGA/2263</v>
      </c>
      <c r="E117" s="8" t="s">
        <v>677</v>
      </c>
      <c r="F117" s="8" t="s">
        <v>678</v>
      </c>
      <c r="H117" s="8" t="s">
        <v>38</v>
      </c>
      <c r="I117" s="8" t="s">
        <v>287</v>
      </c>
      <c r="J117" s="8" t="s">
        <v>670</v>
      </c>
      <c r="K117" s="8" t="s">
        <v>224</v>
      </c>
      <c r="L117" s="6"/>
      <c r="M117" s="7">
        <v>46028</v>
      </c>
      <c r="N117" s="6" t="s">
        <v>39</v>
      </c>
      <c r="O117" s="8" t="s">
        <v>679</v>
      </c>
      <c r="P117" s="6" t="str">
        <f>HYPERLINK("https://docs.wto.org/imrd/directdoc.asp?DDFDocuments/t/G/TBTN25/BDI679.DOCX", "https://docs.wto.org/imrd/directdoc.asp?DDFDocuments/t/G/TBTN25/BDI679.DOCX")</f>
        <v>https://docs.wto.org/imrd/directdoc.asp?DDFDocuments/t/G/TBTN25/BDI679.DOCX</v>
      </c>
      <c r="Q117" s="6" t="str">
        <f>HYPERLINK("https://docs.wto.org/imrd/directdoc.asp?DDFDocuments/u/G/TBTN25/BDI679.DOCX", "https://docs.wto.org/imrd/directdoc.asp?DDFDocuments/u/G/TBTN25/BDI679.DOCX")</f>
        <v>https://docs.wto.org/imrd/directdoc.asp?DDFDocuments/u/G/TBTN25/BDI679.DOCX</v>
      </c>
      <c r="R117" s="6" t="str">
        <f>HYPERLINK("https://docs.wto.org/imrd/directdoc.asp?DDFDocuments/v/G/TBTN25/BDI679.DOCX", "https://docs.wto.org/imrd/directdoc.asp?DDFDocuments/v/G/TBTN25/BDI679.DOCX")</f>
        <v>https://docs.wto.org/imrd/directdoc.asp?DDFDocuments/v/G/TBTN25/BDI679.DOCX</v>
      </c>
      <c r="S117" t="s">
        <v>41</v>
      </c>
      <c r="T117" t="s">
        <v>42</v>
      </c>
      <c r="U117" t="s">
        <v>41</v>
      </c>
      <c r="V117" t="s">
        <v>42</v>
      </c>
      <c r="W117" t="s">
        <v>42</v>
      </c>
      <c r="X117" t="s">
        <v>42</v>
      </c>
      <c r="Y117" t="s">
        <v>42</v>
      </c>
      <c r="Z117" s="2" t="s">
        <v>680</v>
      </c>
      <c r="AA117" t="s">
        <v>38</v>
      </c>
      <c r="AB117" t="s">
        <v>38</v>
      </c>
      <c r="AC117" t="s">
        <v>38</v>
      </c>
      <c r="AD117" t="s">
        <v>38</v>
      </c>
      <c r="AE117" t="s">
        <v>38</v>
      </c>
      <c r="AF117" s="2" t="s">
        <v>38</v>
      </c>
    </row>
    <row r="118" spans="1:32" ht="225" x14ac:dyDescent="0.25">
      <c r="A118" s="8" t="s">
        <v>38</v>
      </c>
      <c r="B118" s="6" t="s">
        <v>470</v>
      </c>
      <c r="C118" s="7">
        <v>45968</v>
      </c>
      <c r="D118" s="9" t="str">
        <f>HYPERLINK("https://www.epingalert.org/en/Search?viewData= G/TBT/N/VNM/375"," G/TBT/N/VNM/375")</f>
        <v xml:space="preserve"> G/TBT/N/VNM/375</v>
      </c>
      <c r="E118" s="8" t="s">
        <v>681</v>
      </c>
      <c r="F118" s="8" t="s">
        <v>682</v>
      </c>
      <c r="H118" s="8" t="s">
        <v>38</v>
      </c>
      <c r="I118" s="8" t="s">
        <v>38</v>
      </c>
      <c r="J118" s="8" t="s">
        <v>683</v>
      </c>
      <c r="K118" s="8" t="s">
        <v>38</v>
      </c>
      <c r="L118" s="6"/>
      <c r="M118" s="7">
        <v>46018</v>
      </c>
      <c r="N118" s="6" t="s">
        <v>39</v>
      </c>
      <c r="O118" s="8" t="s">
        <v>684</v>
      </c>
      <c r="P118" s="6" t="str">
        <f>HYPERLINK("https://docs.wto.org/imrd/directdoc.asp?DDFDocuments/t/G/TBTN25/VNM375.DOCX", "https://docs.wto.org/imrd/directdoc.asp?DDFDocuments/t/G/TBTN25/VNM375.DOCX")</f>
        <v>https://docs.wto.org/imrd/directdoc.asp?DDFDocuments/t/G/TBTN25/VNM375.DOCX</v>
      </c>
      <c r="Q118" s="6" t="str">
        <f>HYPERLINK("https://docs.wto.org/imrd/directdoc.asp?DDFDocuments/u/G/TBTN25/VNM375.DOCX", "https://docs.wto.org/imrd/directdoc.asp?DDFDocuments/u/G/TBTN25/VNM375.DOCX")</f>
        <v>https://docs.wto.org/imrd/directdoc.asp?DDFDocuments/u/G/TBTN25/VNM375.DOCX</v>
      </c>
      <c r="R118" s="6" t="str">
        <f>HYPERLINK("https://docs.wto.org/imrd/directdoc.asp?DDFDocuments/v/G/TBTN25/VNM375.DOCX", "https://docs.wto.org/imrd/directdoc.asp?DDFDocuments/v/G/TBTN25/VNM375.DOCX")</f>
        <v>https://docs.wto.org/imrd/directdoc.asp?DDFDocuments/v/G/TBTN25/VNM375.DOCX</v>
      </c>
      <c r="S118" t="s">
        <v>41</v>
      </c>
      <c r="T118" t="s">
        <v>42</v>
      </c>
      <c r="U118" t="s">
        <v>42</v>
      </c>
      <c r="V118" t="s">
        <v>42</v>
      </c>
      <c r="W118" t="s">
        <v>42</v>
      </c>
      <c r="X118" t="s">
        <v>42</v>
      </c>
      <c r="Y118" t="s">
        <v>42</v>
      </c>
      <c r="Z118" s="2" t="s">
        <v>685</v>
      </c>
      <c r="AA118" t="s">
        <v>38</v>
      </c>
      <c r="AB118" t="s">
        <v>38</v>
      </c>
      <c r="AC118" t="s">
        <v>38</v>
      </c>
      <c r="AD118" t="s">
        <v>38</v>
      </c>
      <c r="AE118" t="s">
        <v>38</v>
      </c>
      <c r="AF118" s="2" t="s">
        <v>38</v>
      </c>
    </row>
    <row r="119" spans="1:32" ht="270" x14ac:dyDescent="0.25">
      <c r="A119" s="8" t="s">
        <v>668</v>
      </c>
      <c r="B119" s="6" t="s">
        <v>174</v>
      </c>
      <c r="C119" s="7">
        <v>45968</v>
      </c>
      <c r="D119" s="9" t="str">
        <f>HYPERLINK("https://www.epingalert.org/en/Search?viewData= G/TBT/N/BDI/676, G/TBT/N/KEN/1924, G/TBT/N/RWA/1297, G/TBT/N/TZA/1440, G/TBT/N/UGA/2260"," G/TBT/N/BDI/676, G/TBT/N/KEN/1924, G/TBT/N/RWA/1297, G/TBT/N/TZA/1440, G/TBT/N/UGA/2260")</f>
        <v xml:space="preserve"> G/TBT/N/BDI/676, G/TBT/N/KEN/1924, G/TBT/N/RWA/1297, G/TBT/N/TZA/1440, G/TBT/N/UGA/2260</v>
      </c>
      <c r="E119" s="8" t="s">
        <v>686</v>
      </c>
      <c r="F119" s="8" t="s">
        <v>667</v>
      </c>
      <c r="H119" s="8" t="s">
        <v>38</v>
      </c>
      <c r="I119" s="8" t="s">
        <v>669</v>
      </c>
      <c r="J119" s="8" t="s">
        <v>670</v>
      </c>
      <c r="K119" s="8" t="s">
        <v>224</v>
      </c>
      <c r="L119" s="6"/>
      <c r="M119" s="7">
        <v>46028</v>
      </c>
      <c r="N119" s="6" t="s">
        <v>39</v>
      </c>
      <c r="O119" s="8" t="s">
        <v>687</v>
      </c>
      <c r="P119" s="6" t="str">
        <f>HYPERLINK("https://docs.wto.org/imrd/directdoc.asp?DDFDocuments/t/G/TBTN25/BDI676.DOCX", "https://docs.wto.org/imrd/directdoc.asp?DDFDocuments/t/G/TBTN25/BDI676.DOCX")</f>
        <v>https://docs.wto.org/imrd/directdoc.asp?DDFDocuments/t/G/TBTN25/BDI676.DOCX</v>
      </c>
      <c r="Q119" s="6" t="str">
        <f>HYPERLINK("https://docs.wto.org/imrd/directdoc.asp?DDFDocuments/u/G/TBTN25/BDI676.DOCX", "https://docs.wto.org/imrd/directdoc.asp?DDFDocuments/u/G/TBTN25/BDI676.DOCX")</f>
        <v>https://docs.wto.org/imrd/directdoc.asp?DDFDocuments/u/G/TBTN25/BDI676.DOCX</v>
      </c>
      <c r="R119" s="6" t="str">
        <f>HYPERLINK("https://docs.wto.org/imrd/directdoc.asp?DDFDocuments/v/G/TBTN25/BDI676.DOCX", "https://docs.wto.org/imrd/directdoc.asp?DDFDocuments/v/G/TBTN25/BDI676.DOCX")</f>
        <v>https://docs.wto.org/imrd/directdoc.asp?DDFDocuments/v/G/TBTN25/BDI676.DOCX</v>
      </c>
      <c r="S119" t="s">
        <v>41</v>
      </c>
      <c r="T119" t="s">
        <v>42</v>
      </c>
      <c r="U119" t="s">
        <v>41</v>
      </c>
      <c r="V119" t="s">
        <v>42</v>
      </c>
      <c r="W119" t="s">
        <v>42</v>
      </c>
      <c r="X119" t="s">
        <v>42</v>
      </c>
      <c r="Y119" t="s">
        <v>42</v>
      </c>
      <c r="Z119" s="2" t="s">
        <v>688</v>
      </c>
      <c r="AA119" t="s">
        <v>38</v>
      </c>
      <c r="AB119" t="s">
        <v>38</v>
      </c>
      <c r="AC119" t="s">
        <v>38</v>
      </c>
      <c r="AD119" t="s">
        <v>38</v>
      </c>
      <c r="AE119" t="s">
        <v>38</v>
      </c>
      <c r="AF119" s="2" t="s">
        <v>38</v>
      </c>
    </row>
    <row r="120" spans="1:32" ht="135" x14ac:dyDescent="0.25">
      <c r="A120" s="8" t="s">
        <v>668</v>
      </c>
      <c r="B120" s="6" t="s">
        <v>241</v>
      </c>
      <c r="C120" s="7">
        <v>45968</v>
      </c>
      <c r="D120" s="9" t="str">
        <f>HYPERLINK("https://www.epingalert.org/en/Search?viewData= G/TBT/N/BDI/677, G/TBT/N/KEN/1925, G/TBT/N/RWA/1298, G/TBT/N/TZA/1441, G/TBT/N/UGA/2261"," G/TBT/N/BDI/677, G/TBT/N/KEN/1925, G/TBT/N/RWA/1298, G/TBT/N/TZA/1441, G/TBT/N/UGA/2261")</f>
        <v xml:space="preserve"> G/TBT/N/BDI/677, G/TBT/N/KEN/1925, G/TBT/N/RWA/1298, G/TBT/N/TZA/1441, G/TBT/N/UGA/2261</v>
      </c>
      <c r="E120" s="8" t="s">
        <v>673</v>
      </c>
      <c r="F120" s="8" t="s">
        <v>674</v>
      </c>
      <c r="H120" s="8" t="s">
        <v>38</v>
      </c>
      <c r="I120" s="8" t="s">
        <v>669</v>
      </c>
      <c r="J120" s="8" t="s">
        <v>670</v>
      </c>
      <c r="K120" s="8" t="s">
        <v>224</v>
      </c>
      <c r="L120" s="6"/>
      <c r="M120" s="7">
        <v>46028</v>
      </c>
      <c r="N120" s="6" t="s">
        <v>39</v>
      </c>
      <c r="O120" s="8" t="s">
        <v>675</v>
      </c>
      <c r="P120" s="6" t="str">
        <f>HYPERLINK("https://docs.wto.org/imrd/directdoc.asp?DDFDocuments/t/G/TBTN25/BDI677.DOCX", "https://docs.wto.org/imrd/directdoc.asp?DDFDocuments/t/G/TBTN25/BDI677.DOCX")</f>
        <v>https://docs.wto.org/imrd/directdoc.asp?DDFDocuments/t/G/TBTN25/BDI677.DOCX</v>
      </c>
      <c r="Q120" s="6" t="str">
        <f>HYPERLINK("https://docs.wto.org/imrd/directdoc.asp?DDFDocuments/u/G/TBTN25/BDI677.DOCX", "https://docs.wto.org/imrd/directdoc.asp?DDFDocuments/u/G/TBTN25/BDI677.DOCX")</f>
        <v>https://docs.wto.org/imrd/directdoc.asp?DDFDocuments/u/G/TBTN25/BDI677.DOCX</v>
      </c>
      <c r="R120" s="6" t="str">
        <f>HYPERLINK("https://docs.wto.org/imrd/directdoc.asp?DDFDocuments/v/G/TBTN25/BDI677.DOCX", "https://docs.wto.org/imrd/directdoc.asp?DDFDocuments/v/G/TBTN25/BDI677.DOCX")</f>
        <v>https://docs.wto.org/imrd/directdoc.asp?DDFDocuments/v/G/TBTN25/BDI677.DOCX</v>
      </c>
      <c r="S120" t="s">
        <v>41</v>
      </c>
      <c r="T120" t="s">
        <v>42</v>
      </c>
      <c r="U120" t="s">
        <v>41</v>
      </c>
      <c r="V120" t="s">
        <v>42</v>
      </c>
      <c r="W120" t="s">
        <v>42</v>
      </c>
      <c r="X120" t="s">
        <v>42</v>
      </c>
      <c r="Y120" t="s">
        <v>42</v>
      </c>
      <c r="Z120" s="2" t="s">
        <v>676</v>
      </c>
      <c r="AA120" t="s">
        <v>38</v>
      </c>
      <c r="AB120" t="s">
        <v>38</v>
      </c>
      <c r="AC120" t="s">
        <v>38</v>
      </c>
      <c r="AD120" t="s">
        <v>38</v>
      </c>
      <c r="AE120" t="s">
        <v>38</v>
      </c>
      <c r="AF120" s="2" t="s">
        <v>38</v>
      </c>
    </row>
    <row r="121" spans="1:32" ht="135" x14ac:dyDescent="0.25">
      <c r="A121" s="8" t="s">
        <v>668</v>
      </c>
      <c r="B121" s="6" t="s">
        <v>191</v>
      </c>
      <c r="C121" s="7">
        <v>45968</v>
      </c>
      <c r="D121" s="9" t="str">
        <f>HYPERLINK("https://www.epingalert.org/en/Search?viewData= G/TBT/N/BDI/677, G/TBT/N/KEN/1925, G/TBT/N/RWA/1298, G/TBT/N/TZA/1441, G/TBT/N/UGA/2261"," G/TBT/N/BDI/677, G/TBT/N/KEN/1925, G/TBT/N/RWA/1298, G/TBT/N/TZA/1441, G/TBT/N/UGA/2261")</f>
        <v xml:space="preserve"> G/TBT/N/BDI/677, G/TBT/N/KEN/1925, G/TBT/N/RWA/1298, G/TBT/N/TZA/1441, G/TBT/N/UGA/2261</v>
      </c>
      <c r="E121" s="8" t="s">
        <v>673</v>
      </c>
      <c r="F121" s="8" t="s">
        <v>674</v>
      </c>
      <c r="H121" s="8" t="s">
        <v>38</v>
      </c>
      <c r="I121" s="8" t="s">
        <v>669</v>
      </c>
      <c r="J121" s="8" t="s">
        <v>670</v>
      </c>
      <c r="K121" s="8" t="s">
        <v>224</v>
      </c>
      <c r="L121" s="6"/>
      <c r="M121" s="7">
        <v>46028</v>
      </c>
      <c r="N121" s="6" t="s">
        <v>39</v>
      </c>
      <c r="O121" s="8" t="s">
        <v>675</v>
      </c>
      <c r="P121" s="6" t="str">
        <f>HYPERLINK("https://docs.wto.org/imrd/directdoc.asp?DDFDocuments/t/G/TBTN25/BDI677.DOCX", "https://docs.wto.org/imrd/directdoc.asp?DDFDocuments/t/G/TBTN25/BDI677.DOCX")</f>
        <v>https://docs.wto.org/imrd/directdoc.asp?DDFDocuments/t/G/TBTN25/BDI677.DOCX</v>
      </c>
      <c r="Q121" s="6" t="str">
        <f>HYPERLINK("https://docs.wto.org/imrd/directdoc.asp?DDFDocuments/u/G/TBTN25/BDI677.DOCX", "https://docs.wto.org/imrd/directdoc.asp?DDFDocuments/u/G/TBTN25/BDI677.DOCX")</f>
        <v>https://docs.wto.org/imrd/directdoc.asp?DDFDocuments/u/G/TBTN25/BDI677.DOCX</v>
      </c>
      <c r="R121" s="6" t="str">
        <f>HYPERLINK("https://docs.wto.org/imrd/directdoc.asp?DDFDocuments/v/G/TBTN25/BDI677.DOCX", "https://docs.wto.org/imrd/directdoc.asp?DDFDocuments/v/G/TBTN25/BDI677.DOCX")</f>
        <v>https://docs.wto.org/imrd/directdoc.asp?DDFDocuments/v/G/TBTN25/BDI677.DOCX</v>
      </c>
      <c r="S121" t="s">
        <v>41</v>
      </c>
      <c r="T121" t="s">
        <v>42</v>
      </c>
      <c r="U121" t="s">
        <v>41</v>
      </c>
      <c r="V121" t="s">
        <v>42</v>
      </c>
      <c r="W121" t="s">
        <v>42</v>
      </c>
      <c r="X121" t="s">
        <v>42</v>
      </c>
      <c r="Y121" t="s">
        <v>42</v>
      </c>
      <c r="Z121" s="2" t="s">
        <v>676</v>
      </c>
      <c r="AA121" t="s">
        <v>38</v>
      </c>
      <c r="AB121" t="s">
        <v>38</v>
      </c>
      <c r="AC121" t="s">
        <v>38</v>
      </c>
      <c r="AD121" t="s">
        <v>38</v>
      </c>
      <c r="AE121" t="s">
        <v>38</v>
      </c>
      <c r="AF121" s="2" t="s">
        <v>38</v>
      </c>
    </row>
    <row r="122" spans="1:32" ht="90" x14ac:dyDescent="0.25">
      <c r="A122" s="8" t="s">
        <v>691</v>
      </c>
      <c r="B122" s="6" t="s">
        <v>470</v>
      </c>
      <c r="C122" s="7">
        <v>45968</v>
      </c>
      <c r="D122" s="9" t="str">
        <f>HYPERLINK("https://www.epingalert.org/en/Search?viewData= G/TBT/N/VNM/374"," G/TBT/N/VNM/374")</f>
        <v xml:space="preserve"> G/TBT/N/VNM/374</v>
      </c>
      <c r="E122" s="8" t="s">
        <v>689</v>
      </c>
      <c r="F122" s="8" t="s">
        <v>690</v>
      </c>
      <c r="H122" s="8" t="s">
        <v>38</v>
      </c>
      <c r="I122" s="8" t="s">
        <v>38</v>
      </c>
      <c r="J122" s="8" t="s">
        <v>683</v>
      </c>
      <c r="K122" s="8" t="s">
        <v>38</v>
      </c>
      <c r="L122" s="6"/>
      <c r="M122" s="7">
        <v>46018</v>
      </c>
      <c r="N122" s="6" t="s">
        <v>39</v>
      </c>
      <c r="O122" s="8" t="s">
        <v>692</v>
      </c>
      <c r="P122" s="6" t="str">
        <f>HYPERLINK("https://docs.wto.org/imrd/directdoc.asp?DDFDocuments/t/G/TBTN25/VNM374.DOCX", "https://docs.wto.org/imrd/directdoc.asp?DDFDocuments/t/G/TBTN25/VNM374.DOCX")</f>
        <v>https://docs.wto.org/imrd/directdoc.asp?DDFDocuments/t/G/TBTN25/VNM374.DOCX</v>
      </c>
      <c r="Q122" s="6" t="str">
        <f>HYPERLINK("https://docs.wto.org/imrd/directdoc.asp?DDFDocuments/u/G/TBTN25/VNM374.DOCX", "https://docs.wto.org/imrd/directdoc.asp?DDFDocuments/u/G/TBTN25/VNM374.DOCX")</f>
        <v>https://docs.wto.org/imrd/directdoc.asp?DDFDocuments/u/G/TBTN25/VNM374.DOCX</v>
      </c>
      <c r="R122" s="6" t="str">
        <f>HYPERLINK("https://docs.wto.org/imrd/directdoc.asp?DDFDocuments/v/G/TBTN25/VNM374.DOCX", "https://docs.wto.org/imrd/directdoc.asp?DDFDocuments/v/G/TBTN25/VNM374.DOCX")</f>
        <v>https://docs.wto.org/imrd/directdoc.asp?DDFDocuments/v/G/TBTN25/VNM374.DOCX</v>
      </c>
      <c r="S122" t="s">
        <v>41</v>
      </c>
      <c r="T122" t="s">
        <v>42</v>
      </c>
      <c r="U122" t="s">
        <v>42</v>
      </c>
      <c r="V122" t="s">
        <v>42</v>
      </c>
      <c r="W122" t="s">
        <v>42</v>
      </c>
      <c r="X122" t="s">
        <v>42</v>
      </c>
      <c r="Y122" t="s">
        <v>42</v>
      </c>
      <c r="Z122" s="2" t="s">
        <v>685</v>
      </c>
      <c r="AA122" t="s">
        <v>38</v>
      </c>
      <c r="AB122" t="s">
        <v>38</v>
      </c>
      <c r="AC122" t="s">
        <v>38</v>
      </c>
      <c r="AD122" t="s">
        <v>38</v>
      </c>
      <c r="AE122" t="s">
        <v>38</v>
      </c>
      <c r="AF122" s="2" t="s">
        <v>38</v>
      </c>
    </row>
    <row r="123" spans="1:32" ht="270" x14ac:dyDescent="0.25">
      <c r="A123" s="8" t="s">
        <v>668</v>
      </c>
      <c r="B123" s="6" t="s">
        <v>241</v>
      </c>
      <c r="C123" s="7">
        <v>45968</v>
      </c>
      <c r="D123" s="9" t="str">
        <f>HYPERLINK("https://www.epingalert.org/en/Search?viewData= G/TBT/N/BDI/676, G/TBT/N/KEN/1924, G/TBT/N/RWA/1297, G/TBT/N/TZA/1440, G/TBT/N/UGA/2260"," G/TBT/N/BDI/676, G/TBT/N/KEN/1924, G/TBT/N/RWA/1297, G/TBT/N/TZA/1440, G/TBT/N/UGA/2260")</f>
        <v xml:space="preserve"> G/TBT/N/BDI/676, G/TBT/N/KEN/1924, G/TBT/N/RWA/1297, G/TBT/N/TZA/1440, G/TBT/N/UGA/2260</v>
      </c>
      <c r="E123" s="8" t="s">
        <v>686</v>
      </c>
      <c r="F123" s="8" t="s">
        <v>667</v>
      </c>
      <c r="H123" s="8" t="s">
        <v>38</v>
      </c>
      <c r="I123" s="8" t="s">
        <v>669</v>
      </c>
      <c r="J123" s="8" t="s">
        <v>670</v>
      </c>
      <c r="K123" s="8" t="s">
        <v>224</v>
      </c>
      <c r="L123" s="6"/>
      <c r="M123" s="7">
        <v>46028</v>
      </c>
      <c r="N123" s="6" t="s">
        <v>39</v>
      </c>
      <c r="O123" s="8" t="s">
        <v>687</v>
      </c>
      <c r="P123" s="6" t="str">
        <f>HYPERLINK("https://docs.wto.org/imrd/directdoc.asp?DDFDocuments/t/G/TBTN25/BDI676.DOCX", "https://docs.wto.org/imrd/directdoc.asp?DDFDocuments/t/G/TBTN25/BDI676.DOCX")</f>
        <v>https://docs.wto.org/imrd/directdoc.asp?DDFDocuments/t/G/TBTN25/BDI676.DOCX</v>
      </c>
      <c r="Q123" s="6" t="str">
        <f>HYPERLINK("https://docs.wto.org/imrd/directdoc.asp?DDFDocuments/u/G/TBTN25/BDI676.DOCX", "https://docs.wto.org/imrd/directdoc.asp?DDFDocuments/u/G/TBTN25/BDI676.DOCX")</f>
        <v>https://docs.wto.org/imrd/directdoc.asp?DDFDocuments/u/G/TBTN25/BDI676.DOCX</v>
      </c>
      <c r="R123" s="6" t="str">
        <f>HYPERLINK("https://docs.wto.org/imrd/directdoc.asp?DDFDocuments/v/G/TBTN25/BDI676.DOCX", "https://docs.wto.org/imrd/directdoc.asp?DDFDocuments/v/G/TBTN25/BDI676.DOCX")</f>
        <v>https://docs.wto.org/imrd/directdoc.asp?DDFDocuments/v/G/TBTN25/BDI676.DOCX</v>
      </c>
      <c r="S123" t="s">
        <v>41</v>
      </c>
      <c r="T123" t="s">
        <v>42</v>
      </c>
      <c r="U123" t="s">
        <v>41</v>
      </c>
      <c r="V123" t="s">
        <v>42</v>
      </c>
      <c r="W123" t="s">
        <v>42</v>
      </c>
      <c r="X123" t="s">
        <v>42</v>
      </c>
      <c r="Y123" t="s">
        <v>42</v>
      </c>
      <c r="Z123" s="2" t="s">
        <v>688</v>
      </c>
      <c r="AA123" t="s">
        <v>38</v>
      </c>
      <c r="AB123" t="s">
        <v>38</v>
      </c>
      <c r="AC123" t="s">
        <v>38</v>
      </c>
      <c r="AD123" t="s">
        <v>38</v>
      </c>
      <c r="AE123" t="s">
        <v>38</v>
      </c>
      <c r="AF123" s="2" t="s">
        <v>38</v>
      </c>
    </row>
    <row r="124" spans="1:32" ht="409.5" x14ac:dyDescent="0.25">
      <c r="A124" s="8" t="s">
        <v>286</v>
      </c>
      <c r="B124" s="6" t="s">
        <v>241</v>
      </c>
      <c r="C124" s="7">
        <v>45968</v>
      </c>
      <c r="D124" s="9" t="str">
        <f>HYPERLINK("https://www.epingalert.org/en/Search?viewData= G/TBT/N/BDI/679, G/TBT/N/KEN/1927, G/TBT/N/RWA/1300, G/TBT/N/TZA/1443, G/TBT/N/UGA/2263"," G/TBT/N/BDI/679, G/TBT/N/KEN/1927, G/TBT/N/RWA/1300, G/TBT/N/TZA/1443, G/TBT/N/UGA/2263")</f>
        <v xml:space="preserve"> G/TBT/N/BDI/679, G/TBT/N/KEN/1927, G/TBT/N/RWA/1300, G/TBT/N/TZA/1443, G/TBT/N/UGA/2263</v>
      </c>
      <c r="E124" s="8" t="s">
        <v>677</v>
      </c>
      <c r="F124" s="8" t="s">
        <v>678</v>
      </c>
      <c r="H124" s="8" t="s">
        <v>38</v>
      </c>
      <c r="I124" s="8" t="s">
        <v>287</v>
      </c>
      <c r="J124" s="8" t="s">
        <v>670</v>
      </c>
      <c r="K124" s="8" t="s">
        <v>224</v>
      </c>
      <c r="L124" s="6"/>
      <c r="M124" s="7">
        <v>46028</v>
      </c>
      <c r="N124" s="6" t="s">
        <v>39</v>
      </c>
      <c r="O124" s="8" t="s">
        <v>679</v>
      </c>
      <c r="P124" s="6" t="str">
        <f>HYPERLINK("https://docs.wto.org/imrd/directdoc.asp?DDFDocuments/t/G/TBTN25/BDI679.DOCX", "https://docs.wto.org/imrd/directdoc.asp?DDFDocuments/t/G/TBTN25/BDI679.DOCX")</f>
        <v>https://docs.wto.org/imrd/directdoc.asp?DDFDocuments/t/G/TBTN25/BDI679.DOCX</v>
      </c>
      <c r="Q124" s="6" t="str">
        <f>HYPERLINK("https://docs.wto.org/imrd/directdoc.asp?DDFDocuments/u/G/TBTN25/BDI679.DOCX", "https://docs.wto.org/imrd/directdoc.asp?DDFDocuments/u/G/TBTN25/BDI679.DOCX")</f>
        <v>https://docs.wto.org/imrd/directdoc.asp?DDFDocuments/u/G/TBTN25/BDI679.DOCX</v>
      </c>
      <c r="R124" s="6" t="str">
        <f>HYPERLINK("https://docs.wto.org/imrd/directdoc.asp?DDFDocuments/v/G/TBTN25/BDI679.DOCX", "https://docs.wto.org/imrd/directdoc.asp?DDFDocuments/v/G/TBTN25/BDI679.DOCX")</f>
        <v>https://docs.wto.org/imrd/directdoc.asp?DDFDocuments/v/G/TBTN25/BDI679.DOCX</v>
      </c>
      <c r="S124" t="s">
        <v>41</v>
      </c>
      <c r="T124" t="s">
        <v>42</v>
      </c>
      <c r="U124" t="s">
        <v>41</v>
      </c>
      <c r="V124" t="s">
        <v>42</v>
      </c>
      <c r="W124" t="s">
        <v>42</v>
      </c>
      <c r="X124" t="s">
        <v>42</v>
      </c>
      <c r="Y124" t="s">
        <v>42</v>
      </c>
      <c r="Z124" s="2" t="s">
        <v>680</v>
      </c>
      <c r="AA124" t="s">
        <v>38</v>
      </c>
      <c r="AB124" t="s">
        <v>38</v>
      </c>
      <c r="AC124" t="s">
        <v>38</v>
      </c>
      <c r="AD124" t="s">
        <v>38</v>
      </c>
      <c r="AE124" t="s">
        <v>38</v>
      </c>
      <c r="AF124" s="2" t="s">
        <v>38</v>
      </c>
    </row>
    <row r="125" spans="1:32" ht="409.5" x14ac:dyDescent="0.25">
      <c r="A125" s="8" t="s">
        <v>286</v>
      </c>
      <c r="B125" s="6" t="s">
        <v>130</v>
      </c>
      <c r="C125" s="7">
        <v>45968</v>
      </c>
      <c r="D125" s="9" t="str">
        <f>HYPERLINK("https://www.epingalert.org/en/Search?viewData= G/TBT/N/BDI/679, G/TBT/N/KEN/1927, G/TBT/N/RWA/1300, G/TBT/N/TZA/1443, G/TBT/N/UGA/2263"," G/TBT/N/BDI/679, G/TBT/N/KEN/1927, G/TBT/N/RWA/1300, G/TBT/N/TZA/1443, G/TBT/N/UGA/2263")</f>
        <v xml:space="preserve"> G/TBT/N/BDI/679, G/TBT/N/KEN/1927, G/TBT/N/RWA/1300, G/TBT/N/TZA/1443, G/TBT/N/UGA/2263</v>
      </c>
      <c r="E125" s="8" t="s">
        <v>677</v>
      </c>
      <c r="F125" s="8" t="s">
        <v>678</v>
      </c>
      <c r="H125" s="8" t="s">
        <v>38</v>
      </c>
      <c r="I125" s="8" t="s">
        <v>287</v>
      </c>
      <c r="J125" s="8" t="s">
        <v>670</v>
      </c>
      <c r="K125" s="8" t="s">
        <v>224</v>
      </c>
      <c r="L125" s="6"/>
      <c r="M125" s="7">
        <v>46028</v>
      </c>
      <c r="N125" s="6" t="s">
        <v>39</v>
      </c>
      <c r="O125" s="8" t="s">
        <v>679</v>
      </c>
      <c r="P125" s="6" t="str">
        <f>HYPERLINK("https://docs.wto.org/imrd/directdoc.asp?DDFDocuments/t/G/TBTN25/BDI679.DOCX", "https://docs.wto.org/imrd/directdoc.asp?DDFDocuments/t/G/TBTN25/BDI679.DOCX")</f>
        <v>https://docs.wto.org/imrd/directdoc.asp?DDFDocuments/t/G/TBTN25/BDI679.DOCX</v>
      </c>
      <c r="Q125" s="6" t="str">
        <f>HYPERLINK("https://docs.wto.org/imrd/directdoc.asp?DDFDocuments/u/G/TBTN25/BDI679.DOCX", "https://docs.wto.org/imrd/directdoc.asp?DDFDocuments/u/G/TBTN25/BDI679.DOCX")</f>
        <v>https://docs.wto.org/imrd/directdoc.asp?DDFDocuments/u/G/TBTN25/BDI679.DOCX</v>
      </c>
      <c r="R125" s="6" t="str">
        <f>HYPERLINK("https://docs.wto.org/imrd/directdoc.asp?DDFDocuments/v/G/TBTN25/BDI679.DOCX", "https://docs.wto.org/imrd/directdoc.asp?DDFDocuments/v/G/TBTN25/BDI679.DOCX")</f>
        <v>https://docs.wto.org/imrd/directdoc.asp?DDFDocuments/v/G/TBTN25/BDI679.DOCX</v>
      </c>
      <c r="S125" t="s">
        <v>41</v>
      </c>
      <c r="T125" t="s">
        <v>42</v>
      </c>
      <c r="U125" t="s">
        <v>41</v>
      </c>
      <c r="V125" t="s">
        <v>42</v>
      </c>
      <c r="W125" t="s">
        <v>42</v>
      </c>
      <c r="X125" t="s">
        <v>42</v>
      </c>
      <c r="Y125" t="s">
        <v>42</v>
      </c>
      <c r="Z125" s="2" t="s">
        <v>680</v>
      </c>
      <c r="AA125" t="s">
        <v>38</v>
      </c>
      <c r="AB125" t="s">
        <v>38</v>
      </c>
      <c r="AC125" t="s">
        <v>38</v>
      </c>
      <c r="AD125" t="s">
        <v>38</v>
      </c>
      <c r="AE125" t="s">
        <v>38</v>
      </c>
      <c r="AF125" s="2" t="s">
        <v>38</v>
      </c>
    </row>
    <row r="126" spans="1:32" ht="409.5" x14ac:dyDescent="0.25">
      <c r="A126" s="8" t="s">
        <v>286</v>
      </c>
      <c r="B126" s="6" t="s">
        <v>174</v>
      </c>
      <c r="C126" s="7">
        <v>45968</v>
      </c>
      <c r="D126" s="9" t="str">
        <f>HYPERLINK("https://www.epingalert.org/en/Search?viewData= G/TBT/N/BDI/679, G/TBT/N/KEN/1927, G/TBT/N/RWA/1300, G/TBT/N/TZA/1443, G/TBT/N/UGA/2263"," G/TBT/N/BDI/679, G/TBT/N/KEN/1927, G/TBT/N/RWA/1300, G/TBT/N/TZA/1443, G/TBT/N/UGA/2263")</f>
        <v xml:space="preserve"> G/TBT/N/BDI/679, G/TBT/N/KEN/1927, G/TBT/N/RWA/1300, G/TBT/N/TZA/1443, G/TBT/N/UGA/2263</v>
      </c>
      <c r="E126" s="8" t="s">
        <v>677</v>
      </c>
      <c r="F126" s="8" t="s">
        <v>678</v>
      </c>
      <c r="H126" s="8" t="s">
        <v>38</v>
      </c>
      <c r="I126" s="8" t="s">
        <v>287</v>
      </c>
      <c r="J126" s="8" t="s">
        <v>670</v>
      </c>
      <c r="K126" s="8" t="s">
        <v>224</v>
      </c>
      <c r="L126" s="6"/>
      <c r="M126" s="7">
        <v>46028</v>
      </c>
      <c r="N126" s="6" t="s">
        <v>39</v>
      </c>
      <c r="O126" s="8" t="s">
        <v>679</v>
      </c>
      <c r="P126" s="6" t="str">
        <f>HYPERLINK("https://docs.wto.org/imrd/directdoc.asp?DDFDocuments/t/G/TBTN25/BDI679.DOCX", "https://docs.wto.org/imrd/directdoc.asp?DDFDocuments/t/G/TBTN25/BDI679.DOCX")</f>
        <v>https://docs.wto.org/imrd/directdoc.asp?DDFDocuments/t/G/TBTN25/BDI679.DOCX</v>
      </c>
      <c r="Q126" s="6" t="str">
        <f>HYPERLINK("https://docs.wto.org/imrd/directdoc.asp?DDFDocuments/u/G/TBTN25/BDI679.DOCX", "https://docs.wto.org/imrd/directdoc.asp?DDFDocuments/u/G/TBTN25/BDI679.DOCX")</f>
        <v>https://docs.wto.org/imrd/directdoc.asp?DDFDocuments/u/G/TBTN25/BDI679.DOCX</v>
      </c>
      <c r="R126" s="6" t="str">
        <f>HYPERLINK("https://docs.wto.org/imrd/directdoc.asp?DDFDocuments/v/G/TBTN25/BDI679.DOCX", "https://docs.wto.org/imrd/directdoc.asp?DDFDocuments/v/G/TBTN25/BDI679.DOCX")</f>
        <v>https://docs.wto.org/imrd/directdoc.asp?DDFDocuments/v/G/TBTN25/BDI679.DOCX</v>
      </c>
      <c r="S126" t="s">
        <v>41</v>
      </c>
      <c r="T126" t="s">
        <v>42</v>
      </c>
      <c r="U126" t="s">
        <v>41</v>
      </c>
      <c r="V126" t="s">
        <v>42</v>
      </c>
      <c r="W126" t="s">
        <v>42</v>
      </c>
      <c r="X126" t="s">
        <v>42</v>
      </c>
      <c r="Y126" t="s">
        <v>42</v>
      </c>
      <c r="Z126" s="2" t="s">
        <v>680</v>
      </c>
      <c r="AA126" t="s">
        <v>38</v>
      </c>
      <c r="AB126" t="s">
        <v>38</v>
      </c>
      <c r="AC126" t="s">
        <v>38</v>
      </c>
      <c r="AD126" t="s">
        <v>38</v>
      </c>
      <c r="AE126" t="s">
        <v>38</v>
      </c>
      <c r="AF126" s="2" t="s">
        <v>38</v>
      </c>
    </row>
    <row r="127" spans="1:32" ht="105" x14ac:dyDescent="0.25">
      <c r="A127" s="8" t="s">
        <v>691</v>
      </c>
      <c r="B127" s="6" t="s">
        <v>470</v>
      </c>
      <c r="C127" s="7">
        <v>45968</v>
      </c>
      <c r="D127" s="9" t="str">
        <f>HYPERLINK("https://www.epingalert.org/en/Search?viewData= G/TBT/N/VNM/376"," G/TBT/N/VNM/376")</f>
        <v xml:space="preserve"> G/TBT/N/VNM/376</v>
      </c>
      <c r="E127" s="8" t="s">
        <v>693</v>
      </c>
      <c r="F127" s="8" t="s">
        <v>694</v>
      </c>
      <c r="H127" s="8" t="s">
        <v>38</v>
      </c>
      <c r="I127" s="8" t="s">
        <v>38</v>
      </c>
      <c r="J127" s="8" t="s">
        <v>683</v>
      </c>
      <c r="K127" s="8" t="s">
        <v>38</v>
      </c>
      <c r="L127" s="6"/>
      <c r="M127" s="7">
        <v>46018</v>
      </c>
      <c r="N127" s="6" t="s">
        <v>39</v>
      </c>
      <c r="O127" s="8" t="s">
        <v>695</v>
      </c>
      <c r="P127" s="6" t="str">
        <f>HYPERLINK("https://docs.wto.org/imrd/directdoc.asp?DDFDocuments/t/G/TBTN25/VNM376.DOCX", "https://docs.wto.org/imrd/directdoc.asp?DDFDocuments/t/G/TBTN25/VNM376.DOCX")</f>
        <v>https://docs.wto.org/imrd/directdoc.asp?DDFDocuments/t/G/TBTN25/VNM376.DOCX</v>
      </c>
      <c r="Q127" s="6" t="str">
        <f>HYPERLINK("https://docs.wto.org/imrd/directdoc.asp?DDFDocuments/u/G/TBTN25/VNM376.DOCX", "https://docs.wto.org/imrd/directdoc.asp?DDFDocuments/u/G/TBTN25/VNM376.DOCX")</f>
        <v>https://docs.wto.org/imrd/directdoc.asp?DDFDocuments/u/G/TBTN25/VNM376.DOCX</v>
      </c>
      <c r="R127" s="6" t="str">
        <f>HYPERLINK("https://docs.wto.org/imrd/directdoc.asp?DDFDocuments/v/G/TBTN25/VNM376.DOCX", "https://docs.wto.org/imrd/directdoc.asp?DDFDocuments/v/G/TBTN25/VNM376.DOCX")</f>
        <v>https://docs.wto.org/imrd/directdoc.asp?DDFDocuments/v/G/TBTN25/VNM376.DOCX</v>
      </c>
      <c r="S127" t="s">
        <v>41</v>
      </c>
      <c r="T127" t="s">
        <v>42</v>
      </c>
      <c r="U127" t="s">
        <v>42</v>
      </c>
      <c r="V127" t="s">
        <v>42</v>
      </c>
      <c r="W127" t="s">
        <v>42</v>
      </c>
      <c r="X127" t="s">
        <v>42</v>
      </c>
      <c r="Y127" t="s">
        <v>42</v>
      </c>
      <c r="Z127" s="2" t="s">
        <v>696</v>
      </c>
      <c r="AA127" t="s">
        <v>38</v>
      </c>
      <c r="AB127" t="s">
        <v>38</v>
      </c>
      <c r="AC127" t="s">
        <v>38</v>
      </c>
      <c r="AD127" t="s">
        <v>38</v>
      </c>
      <c r="AE127" t="s">
        <v>38</v>
      </c>
      <c r="AF127" s="2" t="s">
        <v>38</v>
      </c>
    </row>
    <row r="128" spans="1:32" ht="135" x14ac:dyDescent="0.25">
      <c r="A128" s="8" t="s">
        <v>668</v>
      </c>
      <c r="B128" s="6" t="s">
        <v>242</v>
      </c>
      <c r="C128" s="7">
        <v>45968</v>
      </c>
      <c r="D128" s="9" t="str">
        <f>HYPERLINK("https://www.epingalert.org/en/Search?viewData= G/TBT/N/BDI/677, G/TBT/N/KEN/1925, G/TBT/N/RWA/1298, G/TBT/N/TZA/1441, G/TBT/N/UGA/2261"," G/TBT/N/BDI/677, G/TBT/N/KEN/1925, G/TBT/N/RWA/1298, G/TBT/N/TZA/1441, G/TBT/N/UGA/2261")</f>
        <v xml:space="preserve"> G/TBT/N/BDI/677, G/TBT/N/KEN/1925, G/TBT/N/RWA/1298, G/TBT/N/TZA/1441, G/TBT/N/UGA/2261</v>
      </c>
      <c r="E128" s="8" t="s">
        <v>673</v>
      </c>
      <c r="F128" s="8" t="s">
        <v>674</v>
      </c>
      <c r="H128" s="8" t="s">
        <v>38</v>
      </c>
      <c r="I128" s="8" t="s">
        <v>669</v>
      </c>
      <c r="J128" s="8" t="s">
        <v>670</v>
      </c>
      <c r="K128" s="8" t="s">
        <v>224</v>
      </c>
      <c r="L128" s="6"/>
      <c r="M128" s="7">
        <v>46028</v>
      </c>
      <c r="N128" s="6" t="s">
        <v>39</v>
      </c>
      <c r="O128" s="8" t="s">
        <v>675</v>
      </c>
      <c r="P128" s="6" t="str">
        <f>HYPERLINK("https://docs.wto.org/imrd/directdoc.asp?DDFDocuments/t/G/TBTN25/BDI677.DOCX", "https://docs.wto.org/imrd/directdoc.asp?DDFDocuments/t/G/TBTN25/BDI677.DOCX")</f>
        <v>https://docs.wto.org/imrd/directdoc.asp?DDFDocuments/t/G/TBTN25/BDI677.DOCX</v>
      </c>
      <c r="Q128" s="6" t="str">
        <f>HYPERLINK("https://docs.wto.org/imrd/directdoc.asp?DDFDocuments/u/G/TBTN25/BDI677.DOCX", "https://docs.wto.org/imrd/directdoc.asp?DDFDocuments/u/G/TBTN25/BDI677.DOCX")</f>
        <v>https://docs.wto.org/imrd/directdoc.asp?DDFDocuments/u/G/TBTN25/BDI677.DOCX</v>
      </c>
      <c r="R128" s="6" t="str">
        <f>HYPERLINK("https://docs.wto.org/imrd/directdoc.asp?DDFDocuments/v/G/TBTN25/BDI677.DOCX", "https://docs.wto.org/imrd/directdoc.asp?DDFDocuments/v/G/TBTN25/BDI677.DOCX")</f>
        <v>https://docs.wto.org/imrd/directdoc.asp?DDFDocuments/v/G/TBTN25/BDI677.DOCX</v>
      </c>
      <c r="S128" t="s">
        <v>41</v>
      </c>
      <c r="T128" t="s">
        <v>42</v>
      </c>
      <c r="U128" t="s">
        <v>41</v>
      </c>
      <c r="V128" t="s">
        <v>42</v>
      </c>
      <c r="W128" t="s">
        <v>42</v>
      </c>
      <c r="X128" t="s">
        <v>42</v>
      </c>
      <c r="Y128" t="s">
        <v>42</v>
      </c>
      <c r="Z128" s="2" t="s">
        <v>676</v>
      </c>
      <c r="AA128" t="s">
        <v>38</v>
      </c>
      <c r="AB128" t="s">
        <v>38</v>
      </c>
      <c r="AC128" t="s">
        <v>38</v>
      </c>
      <c r="AD128" t="s">
        <v>38</v>
      </c>
      <c r="AE128" t="s">
        <v>38</v>
      </c>
      <c r="AF128" s="2" t="s">
        <v>38</v>
      </c>
    </row>
    <row r="129" spans="1:32" ht="409.5" x14ac:dyDescent="0.25">
      <c r="A129" s="8" t="s">
        <v>286</v>
      </c>
      <c r="B129" s="6" t="s">
        <v>242</v>
      </c>
      <c r="C129" s="7">
        <v>45968</v>
      </c>
      <c r="D129" s="9" t="str">
        <f>HYPERLINK("https://www.epingalert.org/en/Search?viewData= G/TBT/N/BDI/679, G/TBT/N/KEN/1927, G/TBT/N/RWA/1300, G/TBT/N/TZA/1443, G/TBT/N/UGA/2263"," G/TBT/N/BDI/679, G/TBT/N/KEN/1927, G/TBT/N/RWA/1300, G/TBT/N/TZA/1443, G/TBT/N/UGA/2263")</f>
        <v xml:space="preserve"> G/TBT/N/BDI/679, G/TBT/N/KEN/1927, G/TBT/N/RWA/1300, G/TBT/N/TZA/1443, G/TBT/N/UGA/2263</v>
      </c>
      <c r="E129" s="8" t="s">
        <v>677</v>
      </c>
      <c r="F129" s="8" t="s">
        <v>678</v>
      </c>
      <c r="H129" s="8" t="s">
        <v>38</v>
      </c>
      <c r="I129" s="8" t="s">
        <v>287</v>
      </c>
      <c r="J129" s="8" t="s">
        <v>670</v>
      </c>
      <c r="K129" s="8" t="s">
        <v>224</v>
      </c>
      <c r="L129" s="6"/>
      <c r="M129" s="7">
        <v>46028</v>
      </c>
      <c r="N129" s="6" t="s">
        <v>39</v>
      </c>
      <c r="O129" s="8" t="s">
        <v>679</v>
      </c>
      <c r="P129" s="6" t="str">
        <f>HYPERLINK("https://docs.wto.org/imrd/directdoc.asp?DDFDocuments/t/G/TBTN25/BDI679.DOCX", "https://docs.wto.org/imrd/directdoc.asp?DDFDocuments/t/G/TBTN25/BDI679.DOCX")</f>
        <v>https://docs.wto.org/imrd/directdoc.asp?DDFDocuments/t/G/TBTN25/BDI679.DOCX</v>
      </c>
      <c r="Q129" s="6" t="str">
        <f>HYPERLINK("https://docs.wto.org/imrd/directdoc.asp?DDFDocuments/u/G/TBTN25/BDI679.DOCX", "https://docs.wto.org/imrd/directdoc.asp?DDFDocuments/u/G/TBTN25/BDI679.DOCX")</f>
        <v>https://docs.wto.org/imrd/directdoc.asp?DDFDocuments/u/G/TBTN25/BDI679.DOCX</v>
      </c>
      <c r="R129" s="6" t="str">
        <f>HYPERLINK("https://docs.wto.org/imrd/directdoc.asp?DDFDocuments/v/G/TBTN25/BDI679.DOCX", "https://docs.wto.org/imrd/directdoc.asp?DDFDocuments/v/G/TBTN25/BDI679.DOCX")</f>
        <v>https://docs.wto.org/imrd/directdoc.asp?DDFDocuments/v/G/TBTN25/BDI679.DOCX</v>
      </c>
      <c r="S129" t="s">
        <v>41</v>
      </c>
      <c r="T129" t="s">
        <v>42</v>
      </c>
      <c r="U129" t="s">
        <v>41</v>
      </c>
      <c r="V129" t="s">
        <v>42</v>
      </c>
      <c r="W129" t="s">
        <v>42</v>
      </c>
      <c r="X129" t="s">
        <v>42</v>
      </c>
      <c r="Y129" t="s">
        <v>42</v>
      </c>
      <c r="Z129" s="2" t="s">
        <v>680</v>
      </c>
      <c r="AA129" t="s">
        <v>38</v>
      </c>
      <c r="AB129" t="s">
        <v>38</v>
      </c>
      <c r="AC129" t="s">
        <v>38</v>
      </c>
      <c r="AD129" t="s">
        <v>38</v>
      </c>
      <c r="AE129" t="s">
        <v>38</v>
      </c>
      <c r="AF129" s="2" t="s">
        <v>38</v>
      </c>
    </row>
    <row r="130" spans="1:32" ht="225" x14ac:dyDescent="0.25">
      <c r="A130" s="8" t="s">
        <v>668</v>
      </c>
      <c r="B130" s="6" t="s">
        <v>174</v>
      </c>
      <c r="C130" s="7">
        <v>45968</v>
      </c>
      <c r="D130" s="9" t="str">
        <f>HYPERLINK("https://www.epingalert.org/en/Search?viewData= G/TBT/N/BDI/675, G/TBT/N/KEN/1923, G/TBT/N/RWA/1296, G/TBT/N/TZA/1439, G/TBT/N/UGA/2259"," G/TBT/N/BDI/675, G/TBT/N/KEN/1923, G/TBT/N/RWA/1296, G/TBT/N/TZA/1439, G/TBT/N/UGA/2259")</f>
        <v xml:space="preserve"> G/TBT/N/BDI/675, G/TBT/N/KEN/1923, G/TBT/N/RWA/1296, G/TBT/N/TZA/1439, G/TBT/N/UGA/2259</v>
      </c>
      <c r="E130" s="8" t="s">
        <v>666</v>
      </c>
      <c r="F130" s="8" t="s">
        <v>667</v>
      </c>
      <c r="H130" s="8" t="s">
        <v>38</v>
      </c>
      <c r="I130" s="8" t="s">
        <v>669</v>
      </c>
      <c r="J130" s="8" t="s">
        <v>670</v>
      </c>
      <c r="K130" s="8" t="s">
        <v>224</v>
      </c>
      <c r="L130" s="6"/>
      <c r="M130" s="7">
        <v>46028</v>
      </c>
      <c r="N130" s="6" t="s">
        <v>39</v>
      </c>
      <c r="O130" s="8" t="s">
        <v>671</v>
      </c>
      <c r="P130" s="6" t="str">
        <f>HYPERLINK("https://docs.wto.org/imrd/directdoc.asp?DDFDocuments/t/G/TBTN25/BDI675.DOCX", "https://docs.wto.org/imrd/directdoc.asp?DDFDocuments/t/G/TBTN25/BDI675.DOCX")</f>
        <v>https://docs.wto.org/imrd/directdoc.asp?DDFDocuments/t/G/TBTN25/BDI675.DOCX</v>
      </c>
      <c r="Q130" s="6" t="str">
        <f>HYPERLINK("https://docs.wto.org/imrd/directdoc.asp?DDFDocuments/u/G/TBTN25/BDI675.DOCX", "https://docs.wto.org/imrd/directdoc.asp?DDFDocuments/u/G/TBTN25/BDI675.DOCX")</f>
        <v>https://docs.wto.org/imrd/directdoc.asp?DDFDocuments/u/G/TBTN25/BDI675.DOCX</v>
      </c>
      <c r="R130" s="6" t="str">
        <f>HYPERLINK("https://docs.wto.org/imrd/directdoc.asp?DDFDocuments/v/G/TBTN25/BDI675.DOCX", "https://docs.wto.org/imrd/directdoc.asp?DDFDocuments/v/G/TBTN25/BDI675.DOCX")</f>
        <v>https://docs.wto.org/imrd/directdoc.asp?DDFDocuments/v/G/TBTN25/BDI675.DOCX</v>
      </c>
      <c r="S130" t="s">
        <v>41</v>
      </c>
      <c r="T130" t="s">
        <v>42</v>
      </c>
      <c r="U130" t="s">
        <v>41</v>
      </c>
      <c r="V130" t="s">
        <v>42</v>
      </c>
      <c r="W130" t="s">
        <v>42</v>
      </c>
      <c r="X130" t="s">
        <v>42</v>
      </c>
      <c r="Y130" t="s">
        <v>42</v>
      </c>
      <c r="Z130" s="2" t="s">
        <v>672</v>
      </c>
      <c r="AA130" t="s">
        <v>38</v>
      </c>
      <c r="AB130" t="s">
        <v>38</v>
      </c>
      <c r="AC130" t="s">
        <v>38</v>
      </c>
      <c r="AD130" t="s">
        <v>38</v>
      </c>
      <c r="AE130" t="s">
        <v>38</v>
      </c>
      <c r="AF130" s="2" t="s">
        <v>38</v>
      </c>
    </row>
    <row r="131" spans="1:32" ht="45" x14ac:dyDescent="0.25">
      <c r="A131" s="8" t="s">
        <v>663</v>
      </c>
      <c r="B131" s="6" t="s">
        <v>124</v>
      </c>
      <c r="C131" s="7">
        <v>45968</v>
      </c>
      <c r="D131" s="9" t="str">
        <f>HYPERLINK("https://www.epingalert.org/en/Search?viewData= G/TBT/N/IND/416"," G/TBT/N/IND/416")</f>
        <v xml:space="preserve"> G/TBT/N/IND/416</v>
      </c>
      <c r="E131" s="8" t="s">
        <v>697</v>
      </c>
      <c r="F131" s="8" t="s">
        <v>698</v>
      </c>
      <c r="H131" s="8" t="s">
        <v>38</v>
      </c>
      <c r="I131" s="8" t="s">
        <v>664</v>
      </c>
      <c r="J131" s="8" t="s">
        <v>37</v>
      </c>
      <c r="K131" s="8" t="s">
        <v>38</v>
      </c>
      <c r="L131" s="6"/>
      <c r="M131" s="7">
        <v>46028</v>
      </c>
      <c r="N131" s="6" t="s">
        <v>39</v>
      </c>
      <c r="O131" s="8" t="s">
        <v>699</v>
      </c>
      <c r="P131" s="6" t="str">
        <f>HYPERLINK("https://docs.wto.org/imrd/directdoc.asp?DDFDocuments/t/G/TBTN25/IND416.DOCX", "https://docs.wto.org/imrd/directdoc.asp?DDFDocuments/t/G/TBTN25/IND416.DOCX")</f>
        <v>https://docs.wto.org/imrd/directdoc.asp?DDFDocuments/t/G/TBTN25/IND416.DOCX</v>
      </c>
      <c r="Q131" s="6" t="str">
        <f>HYPERLINK("https://docs.wto.org/imrd/directdoc.asp?DDFDocuments/u/G/TBTN25/IND416.DOCX", "https://docs.wto.org/imrd/directdoc.asp?DDFDocuments/u/G/TBTN25/IND416.DOCX")</f>
        <v>https://docs.wto.org/imrd/directdoc.asp?DDFDocuments/u/G/TBTN25/IND416.DOCX</v>
      </c>
      <c r="R131" s="6" t="str">
        <f>HYPERLINK("https://docs.wto.org/imrd/directdoc.asp?DDFDocuments/v/G/TBTN25/IND416.DOCX", "https://docs.wto.org/imrd/directdoc.asp?DDFDocuments/v/G/TBTN25/IND416.DOCX")</f>
        <v>https://docs.wto.org/imrd/directdoc.asp?DDFDocuments/v/G/TBTN25/IND416.DOCX</v>
      </c>
      <c r="S131" t="s">
        <v>41</v>
      </c>
      <c r="T131" t="s">
        <v>42</v>
      </c>
      <c r="U131" t="s">
        <v>42</v>
      </c>
      <c r="V131" t="s">
        <v>42</v>
      </c>
      <c r="W131" t="s">
        <v>42</v>
      </c>
      <c r="X131" t="s">
        <v>42</v>
      </c>
      <c r="Y131" t="s">
        <v>42</v>
      </c>
      <c r="Z131" s="2" t="s">
        <v>700</v>
      </c>
      <c r="AA131" t="s">
        <v>38</v>
      </c>
      <c r="AB131" t="s">
        <v>38</v>
      </c>
      <c r="AC131" t="s">
        <v>38</v>
      </c>
      <c r="AD131" t="s">
        <v>38</v>
      </c>
      <c r="AE131" t="s">
        <v>38</v>
      </c>
      <c r="AF131" s="2" t="s">
        <v>38</v>
      </c>
    </row>
    <row r="132" spans="1:32" ht="30" x14ac:dyDescent="0.25">
      <c r="A132" s="8" t="s">
        <v>663</v>
      </c>
      <c r="B132" s="6" t="s">
        <v>124</v>
      </c>
      <c r="C132" s="7">
        <v>45968</v>
      </c>
      <c r="D132" s="9" t="str">
        <f>HYPERLINK("https://www.epingalert.org/en/Search?viewData= G/TBT/N/IND/422"," G/TBT/N/IND/422")</f>
        <v xml:space="preserve"> G/TBT/N/IND/422</v>
      </c>
      <c r="E132" s="8" t="s">
        <v>701</v>
      </c>
      <c r="F132" s="8" t="s">
        <v>702</v>
      </c>
      <c r="H132" s="8" t="s">
        <v>38</v>
      </c>
      <c r="I132" s="8" t="s">
        <v>664</v>
      </c>
      <c r="J132" s="8" t="s">
        <v>37</v>
      </c>
      <c r="K132" s="8" t="s">
        <v>38</v>
      </c>
      <c r="L132" s="6"/>
      <c r="M132" s="7">
        <v>46028</v>
      </c>
      <c r="N132" s="6" t="s">
        <v>39</v>
      </c>
      <c r="O132" s="8" t="s">
        <v>703</v>
      </c>
      <c r="P132" s="6" t="str">
        <f>HYPERLINK("https://docs.wto.org/imrd/directdoc.asp?DDFDocuments/t/G/TBTN25/IND422.DOCX", "https://docs.wto.org/imrd/directdoc.asp?DDFDocuments/t/G/TBTN25/IND422.DOCX")</f>
        <v>https://docs.wto.org/imrd/directdoc.asp?DDFDocuments/t/G/TBTN25/IND422.DOCX</v>
      </c>
      <c r="Q132" s="6" t="str">
        <f>HYPERLINK("https://docs.wto.org/imrd/directdoc.asp?DDFDocuments/u/G/TBTN25/IND422.DOCX", "https://docs.wto.org/imrd/directdoc.asp?DDFDocuments/u/G/TBTN25/IND422.DOCX")</f>
        <v>https://docs.wto.org/imrd/directdoc.asp?DDFDocuments/u/G/TBTN25/IND422.DOCX</v>
      </c>
      <c r="R132" s="6" t="str">
        <f>HYPERLINK("https://docs.wto.org/imrd/directdoc.asp?DDFDocuments/v/G/TBTN25/IND422.DOCX", "https://docs.wto.org/imrd/directdoc.asp?DDFDocuments/v/G/TBTN25/IND422.DOCX")</f>
        <v>https://docs.wto.org/imrd/directdoc.asp?DDFDocuments/v/G/TBTN25/IND422.DOCX</v>
      </c>
      <c r="S132" t="s">
        <v>41</v>
      </c>
      <c r="T132" t="s">
        <v>42</v>
      </c>
      <c r="U132" t="s">
        <v>42</v>
      </c>
      <c r="V132" t="s">
        <v>42</v>
      </c>
      <c r="W132" t="s">
        <v>42</v>
      </c>
      <c r="X132" t="s">
        <v>42</v>
      </c>
      <c r="Y132" t="s">
        <v>42</v>
      </c>
      <c r="Z132" s="2" t="s">
        <v>38</v>
      </c>
      <c r="AA132" t="s">
        <v>38</v>
      </c>
      <c r="AB132" t="s">
        <v>38</v>
      </c>
      <c r="AC132" t="s">
        <v>38</v>
      </c>
      <c r="AD132" t="s">
        <v>38</v>
      </c>
      <c r="AE132" t="s">
        <v>38</v>
      </c>
      <c r="AF132" s="2" t="s">
        <v>38</v>
      </c>
    </row>
    <row r="133" spans="1:32" ht="120" x14ac:dyDescent="0.25">
      <c r="A133" s="8" t="s">
        <v>707</v>
      </c>
      <c r="B133" s="6" t="s">
        <v>704</v>
      </c>
      <c r="C133" s="7">
        <v>45968</v>
      </c>
      <c r="D133" s="9" t="str">
        <f>HYPERLINK("https://www.epingalert.org/en/Search?viewData= G/TBT/N/UKR/362"," G/TBT/N/UKR/362")</f>
        <v xml:space="preserve"> G/TBT/N/UKR/362</v>
      </c>
      <c r="E133" s="8" t="s">
        <v>705</v>
      </c>
      <c r="F133" s="8" t="s">
        <v>706</v>
      </c>
      <c r="H133" s="8" t="s">
        <v>38</v>
      </c>
      <c r="I133" s="8" t="s">
        <v>708</v>
      </c>
      <c r="J133" s="8" t="s">
        <v>709</v>
      </c>
      <c r="K133" s="8" t="s">
        <v>710</v>
      </c>
      <c r="L133" s="6"/>
      <c r="M133" s="7">
        <v>46028</v>
      </c>
      <c r="N133" s="6" t="s">
        <v>39</v>
      </c>
      <c r="O133" s="8" t="s">
        <v>711</v>
      </c>
      <c r="P133" s="6" t="str">
        <f>HYPERLINK("https://docs.wto.org/imrd/directdoc.asp?DDFDocuments/t/G/TBTN25/UKR362.DOCX", "https://docs.wto.org/imrd/directdoc.asp?DDFDocuments/t/G/TBTN25/UKR362.DOCX")</f>
        <v>https://docs.wto.org/imrd/directdoc.asp?DDFDocuments/t/G/TBTN25/UKR362.DOCX</v>
      </c>
      <c r="Q133" s="6" t="str">
        <f>HYPERLINK("https://docs.wto.org/imrd/directdoc.asp?DDFDocuments/u/G/TBTN25/UKR362.DOCX", "https://docs.wto.org/imrd/directdoc.asp?DDFDocuments/u/G/TBTN25/UKR362.DOCX")</f>
        <v>https://docs.wto.org/imrd/directdoc.asp?DDFDocuments/u/G/TBTN25/UKR362.DOCX</v>
      </c>
      <c r="R133" s="6" t="str">
        <f>HYPERLINK("https://docs.wto.org/imrd/directdoc.asp?DDFDocuments/v/G/TBTN25/UKR362.DOCX", "https://docs.wto.org/imrd/directdoc.asp?DDFDocuments/v/G/TBTN25/UKR362.DOCX")</f>
        <v>https://docs.wto.org/imrd/directdoc.asp?DDFDocuments/v/G/TBTN25/UKR362.DOCX</v>
      </c>
      <c r="S133" t="s">
        <v>41</v>
      </c>
      <c r="T133" t="s">
        <v>42</v>
      </c>
      <c r="U133" t="s">
        <v>41</v>
      </c>
      <c r="V133" t="s">
        <v>42</v>
      </c>
      <c r="W133" t="s">
        <v>42</v>
      </c>
      <c r="X133" t="s">
        <v>42</v>
      </c>
      <c r="Y133" t="s">
        <v>42</v>
      </c>
      <c r="Z133" s="2" t="s">
        <v>712</v>
      </c>
      <c r="AA133" t="s">
        <v>38</v>
      </c>
      <c r="AB133" t="s">
        <v>38</v>
      </c>
      <c r="AC133" t="s">
        <v>38</v>
      </c>
      <c r="AD133" t="s">
        <v>38</v>
      </c>
      <c r="AE133" t="s">
        <v>38</v>
      </c>
      <c r="AF133" s="2" t="s">
        <v>38</v>
      </c>
    </row>
    <row r="134" spans="1:32" ht="30" x14ac:dyDescent="0.25">
      <c r="A134" s="8" t="s">
        <v>715</v>
      </c>
      <c r="B134" s="6" t="s">
        <v>124</v>
      </c>
      <c r="C134" s="7">
        <v>45968</v>
      </c>
      <c r="D134" s="9" t="str">
        <f>HYPERLINK("https://www.epingalert.org/en/Search?viewData= G/TBT/N/IND/419"," G/TBT/N/IND/419")</f>
        <v xml:space="preserve"> G/TBT/N/IND/419</v>
      </c>
      <c r="E134" s="8" t="s">
        <v>713</v>
      </c>
      <c r="F134" s="8" t="s">
        <v>714</v>
      </c>
      <c r="H134" s="8" t="s">
        <v>38</v>
      </c>
      <c r="I134" s="8" t="s">
        <v>664</v>
      </c>
      <c r="J134" s="8" t="s">
        <v>37</v>
      </c>
      <c r="K134" s="8" t="s">
        <v>38</v>
      </c>
      <c r="L134" s="6"/>
      <c r="M134" s="7">
        <v>46028</v>
      </c>
      <c r="N134" s="6" t="s">
        <v>39</v>
      </c>
      <c r="O134" s="8" t="s">
        <v>716</v>
      </c>
      <c r="P134" s="6" t="str">
        <f>HYPERLINK("https://docs.wto.org/imrd/directdoc.asp?DDFDocuments/t/G/TBTN25/IND419.DOCX", "https://docs.wto.org/imrd/directdoc.asp?DDFDocuments/t/G/TBTN25/IND419.DOCX")</f>
        <v>https://docs.wto.org/imrd/directdoc.asp?DDFDocuments/t/G/TBTN25/IND419.DOCX</v>
      </c>
      <c r="Q134" s="6" t="str">
        <f>HYPERLINK("https://docs.wto.org/imrd/directdoc.asp?DDFDocuments/u/G/TBTN25/IND419.DOCX", "https://docs.wto.org/imrd/directdoc.asp?DDFDocuments/u/G/TBTN25/IND419.DOCX")</f>
        <v>https://docs.wto.org/imrd/directdoc.asp?DDFDocuments/u/G/TBTN25/IND419.DOCX</v>
      </c>
      <c r="R134" s="6" t="str">
        <f>HYPERLINK("https://docs.wto.org/imrd/directdoc.asp?DDFDocuments/v/G/TBTN25/IND419.DOCX", "https://docs.wto.org/imrd/directdoc.asp?DDFDocuments/v/G/TBTN25/IND419.DOCX")</f>
        <v>https://docs.wto.org/imrd/directdoc.asp?DDFDocuments/v/G/TBTN25/IND419.DOCX</v>
      </c>
      <c r="S134" t="s">
        <v>42</v>
      </c>
      <c r="T134" t="s">
        <v>42</v>
      </c>
      <c r="U134" t="s">
        <v>41</v>
      </c>
      <c r="V134" t="s">
        <v>42</v>
      </c>
      <c r="W134" t="s">
        <v>42</v>
      </c>
      <c r="X134" t="s">
        <v>42</v>
      </c>
      <c r="Y134" t="s">
        <v>42</v>
      </c>
      <c r="Z134" s="2" t="s">
        <v>38</v>
      </c>
      <c r="AA134" t="s">
        <v>38</v>
      </c>
      <c r="AB134" t="s">
        <v>38</v>
      </c>
      <c r="AC134" t="s">
        <v>38</v>
      </c>
      <c r="AD134" t="s">
        <v>38</v>
      </c>
      <c r="AE134" t="s">
        <v>38</v>
      </c>
      <c r="AF134" s="2" t="s">
        <v>38</v>
      </c>
    </row>
    <row r="135" spans="1:32" ht="270" x14ac:dyDescent="0.25">
      <c r="A135" s="8" t="s">
        <v>668</v>
      </c>
      <c r="B135" s="6" t="s">
        <v>130</v>
      </c>
      <c r="C135" s="7">
        <v>45968</v>
      </c>
      <c r="D135" s="9" t="str">
        <f>HYPERLINK("https://www.epingalert.org/en/Search?viewData= G/TBT/N/BDI/676, G/TBT/N/KEN/1924, G/TBT/N/RWA/1297, G/TBT/N/TZA/1440, G/TBT/N/UGA/2260"," G/TBT/N/BDI/676, G/TBT/N/KEN/1924, G/TBT/N/RWA/1297, G/TBT/N/TZA/1440, G/TBT/N/UGA/2260")</f>
        <v xml:space="preserve"> G/TBT/N/BDI/676, G/TBT/N/KEN/1924, G/TBT/N/RWA/1297, G/TBT/N/TZA/1440, G/TBT/N/UGA/2260</v>
      </c>
      <c r="E135" s="8" t="s">
        <v>686</v>
      </c>
      <c r="F135" s="8" t="s">
        <v>667</v>
      </c>
      <c r="H135" s="8" t="s">
        <v>38</v>
      </c>
      <c r="I135" s="8" t="s">
        <v>669</v>
      </c>
      <c r="J135" s="8" t="s">
        <v>670</v>
      </c>
      <c r="K135" s="8" t="s">
        <v>224</v>
      </c>
      <c r="L135" s="6"/>
      <c r="M135" s="7">
        <v>46028</v>
      </c>
      <c r="N135" s="6" t="s">
        <v>39</v>
      </c>
      <c r="O135" s="8" t="s">
        <v>687</v>
      </c>
      <c r="P135" s="6" t="str">
        <f>HYPERLINK("https://docs.wto.org/imrd/directdoc.asp?DDFDocuments/t/G/TBTN25/BDI676.DOCX", "https://docs.wto.org/imrd/directdoc.asp?DDFDocuments/t/G/TBTN25/BDI676.DOCX")</f>
        <v>https://docs.wto.org/imrd/directdoc.asp?DDFDocuments/t/G/TBTN25/BDI676.DOCX</v>
      </c>
      <c r="Q135" s="6" t="str">
        <f>HYPERLINK("https://docs.wto.org/imrd/directdoc.asp?DDFDocuments/u/G/TBTN25/BDI676.DOCX", "https://docs.wto.org/imrd/directdoc.asp?DDFDocuments/u/G/TBTN25/BDI676.DOCX")</f>
        <v>https://docs.wto.org/imrd/directdoc.asp?DDFDocuments/u/G/TBTN25/BDI676.DOCX</v>
      </c>
      <c r="R135" s="6" t="str">
        <f>HYPERLINK("https://docs.wto.org/imrd/directdoc.asp?DDFDocuments/v/G/TBTN25/BDI676.DOCX", "https://docs.wto.org/imrd/directdoc.asp?DDFDocuments/v/G/TBTN25/BDI676.DOCX")</f>
        <v>https://docs.wto.org/imrd/directdoc.asp?DDFDocuments/v/G/TBTN25/BDI676.DOCX</v>
      </c>
      <c r="S135" t="s">
        <v>41</v>
      </c>
      <c r="T135" t="s">
        <v>42</v>
      </c>
      <c r="U135" t="s">
        <v>41</v>
      </c>
      <c r="V135" t="s">
        <v>42</v>
      </c>
      <c r="W135" t="s">
        <v>42</v>
      </c>
      <c r="X135" t="s">
        <v>42</v>
      </c>
      <c r="Y135" t="s">
        <v>42</v>
      </c>
      <c r="Z135" s="2" t="s">
        <v>688</v>
      </c>
      <c r="AA135" t="s">
        <v>38</v>
      </c>
      <c r="AB135" t="s">
        <v>38</v>
      </c>
      <c r="AC135" t="s">
        <v>38</v>
      </c>
      <c r="AD135" t="s">
        <v>38</v>
      </c>
      <c r="AE135" t="s">
        <v>38</v>
      </c>
      <c r="AF135" s="2" t="s">
        <v>38</v>
      </c>
    </row>
    <row r="136" spans="1:32" ht="165" x14ac:dyDescent="0.25">
      <c r="A136" s="8" t="s">
        <v>668</v>
      </c>
      <c r="B136" s="6" t="s">
        <v>191</v>
      </c>
      <c r="C136" s="7">
        <v>45968</v>
      </c>
      <c r="D136" s="9" t="str">
        <f>HYPERLINK("https://www.epingalert.org/en/Search?viewData= G/TBT/N/BDI/678, G/TBT/N/KEN/1926, G/TBT/N/RWA/1299, G/TBT/N/TZA/1442, G/TBT/N/UGA/2262"," G/TBT/N/BDI/678, G/TBT/N/KEN/1926, G/TBT/N/RWA/1299, G/TBT/N/TZA/1442, G/TBT/N/UGA/2262")</f>
        <v xml:space="preserve"> G/TBT/N/BDI/678, G/TBT/N/KEN/1926, G/TBT/N/RWA/1299, G/TBT/N/TZA/1442, G/TBT/N/UGA/2262</v>
      </c>
      <c r="E136" s="8" t="s">
        <v>717</v>
      </c>
      <c r="F136" s="8" t="s">
        <v>718</v>
      </c>
      <c r="H136" s="8" t="s">
        <v>38</v>
      </c>
      <c r="I136" s="8" t="s">
        <v>669</v>
      </c>
      <c r="J136" s="8" t="s">
        <v>670</v>
      </c>
      <c r="K136" s="8" t="s">
        <v>224</v>
      </c>
      <c r="L136" s="6"/>
      <c r="M136" s="7">
        <v>46028</v>
      </c>
      <c r="N136" s="6" t="s">
        <v>39</v>
      </c>
      <c r="O136" s="8" t="s">
        <v>719</v>
      </c>
      <c r="P136" s="6" t="str">
        <f>HYPERLINK("https://docs.wto.org/imrd/directdoc.asp?DDFDocuments/t/G/TBTN25/BDI678.DOCX", "https://docs.wto.org/imrd/directdoc.asp?DDFDocuments/t/G/TBTN25/BDI678.DOCX")</f>
        <v>https://docs.wto.org/imrd/directdoc.asp?DDFDocuments/t/G/TBTN25/BDI678.DOCX</v>
      </c>
      <c r="Q136" s="6" t="str">
        <f>HYPERLINK("https://docs.wto.org/imrd/directdoc.asp?DDFDocuments/u/G/TBTN25/BDI678.DOCX", "https://docs.wto.org/imrd/directdoc.asp?DDFDocuments/u/G/TBTN25/BDI678.DOCX")</f>
        <v>https://docs.wto.org/imrd/directdoc.asp?DDFDocuments/u/G/TBTN25/BDI678.DOCX</v>
      </c>
      <c r="R136" s="6" t="str">
        <f>HYPERLINK("https://docs.wto.org/imrd/directdoc.asp?DDFDocuments/v/G/TBTN25/BDI678.DOCX", "https://docs.wto.org/imrd/directdoc.asp?DDFDocuments/v/G/TBTN25/BDI678.DOCX")</f>
        <v>https://docs.wto.org/imrd/directdoc.asp?DDFDocuments/v/G/TBTN25/BDI678.DOCX</v>
      </c>
      <c r="S136" t="s">
        <v>41</v>
      </c>
      <c r="T136" t="s">
        <v>42</v>
      </c>
      <c r="U136" t="s">
        <v>41</v>
      </c>
      <c r="V136" t="s">
        <v>42</v>
      </c>
      <c r="W136" t="s">
        <v>42</v>
      </c>
      <c r="X136" t="s">
        <v>42</v>
      </c>
      <c r="Y136" t="s">
        <v>42</v>
      </c>
      <c r="Z136" s="2" t="s">
        <v>720</v>
      </c>
      <c r="AA136" t="s">
        <v>38</v>
      </c>
      <c r="AB136" t="s">
        <v>38</v>
      </c>
      <c r="AC136" t="s">
        <v>38</v>
      </c>
      <c r="AD136" t="s">
        <v>38</v>
      </c>
      <c r="AE136" t="s">
        <v>38</v>
      </c>
      <c r="AF136" s="2" t="s">
        <v>38</v>
      </c>
    </row>
    <row r="137" spans="1:32" ht="165" x14ac:dyDescent="0.25">
      <c r="A137" s="8" t="s">
        <v>668</v>
      </c>
      <c r="B137" s="6" t="s">
        <v>174</v>
      </c>
      <c r="C137" s="7">
        <v>45968</v>
      </c>
      <c r="D137" s="9" t="str">
        <f>HYPERLINK("https://www.epingalert.org/en/Search?viewData= G/TBT/N/BDI/678, G/TBT/N/KEN/1926, G/TBT/N/RWA/1299, G/TBT/N/TZA/1442, G/TBT/N/UGA/2262"," G/TBT/N/BDI/678, G/TBT/N/KEN/1926, G/TBT/N/RWA/1299, G/TBT/N/TZA/1442, G/TBT/N/UGA/2262")</f>
        <v xml:space="preserve"> G/TBT/N/BDI/678, G/TBT/N/KEN/1926, G/TBT/N/RWA/1299, G/TBT/N/TZA/1442, G/TBT/N/UGA/2262</v>
      </c>
      <c r="E137" s="8" t="s">
        <v>717</v>
      </c>
      <c r="F137" s="8" t="s">
        <v>718</v>
      </c>
      <c r="H137" s="8" t="s">
        <v>38</v>
      </c>
      <c r="I137" s="8" t="s">
        <v>669</v>
      </c>
      <c r="J137" s="8" t="s">
        <v>670</v>
      </c>
      <c r="K137" s="8" t="s">
        <v>224</v>
      </c>
      <c r="L137" s="6"/>
      <c r="M137" s="7">
        <v>46028</v>
      </c>
      <c r="N137" s="6" t="s">
        <v>39</v>
      </c>
      <c r="O137" s="8" t="s">
        <v>719</v>
      </c>
      <c r="P137" s="6" t="str">
        <f>HYPERLINK("https://docs.wto.org/imrd/directdoc.asp?DDFDocuments/t/G/TBTN25/BDI678.DOCX", "https://docs.wto.org/imrd/directdoc.asp?DDFDocuments/t/G/TBTN25/BDI678.DOCX")</f>
        <v>https://docs.wto.org/imrd/directdoc.asp?DDFDocuments/t/G/TBTN25/BDI678.DOCX</v>
      </c>
      <c r="Q137" s="6" t="str">
        <f>HYPERLINK("https://docs.wto.org/imrd/directdoc.asp?DDFDocuments/u/G/TBTN25/BDI678.DOCX", "https://docs.wto.org/imrd/directdoc.asp?DDFDocuments/u/G/TBTN25/BDI678.DOCX")</f>
        <v>https://docs.wto.org/imrd/directdoc.asp?DDFDocuments/u/G/TBTN25/BDI678.DOCX</v>
      </c>
      <c r="R137" s="6" t="str">
        <f>HYPERLINK("https://docs.wto.org/imrd/directdoc.asp?DDFDocuments/v/G/TBTN25/BDI678.DOCX", "https://docs.wto.org/imrd/directdoc.asp?DDFDocuments/v/G/TBTN25/BDI678.DOCX")</f>
        <v>https://docs.wto.org/imrd/directdoc.asp?DDFDocuments/v/G/TBTN25/BDI678.DOCX</v>
      </c>
      <c r="S137" t="s">
        <v>41</v>
      </c>
      <c r="T137" t="s">
        <v>42</v>
      </c>
      <c r="U137" t="s">
        <v>41</v>
      </c>
      <c r="V137" t="s">
        <v>42</v>
      </c>
      <c r="W137" t="s">
        <v>42</v>
      </c>
      <c r="X137" t="s">
        <v>42</v>
      </c>
      <c r="Y137" t="s">
        <v>42</v>
      </c>
      <c r="Z137" s="2" t="s">
        <v>720</v>
      </c>
      <c r="AA137" t="s">
        <v>38</v>
      </c>
      <c r="AB137" t="s">
        <v>38</v>
      </c>
      <c r="AC137" t="s">
        <v>38</v>
      </c>
      <c r="AD137" t="s">
        <v>38</v>
      </c>
      <c r="AE137" t="s">
        <v>38</v>
      </c>
      <c r="AF137" s="2" t="s">
        <v>38</v>
      </c>
    </row>
    <row r="138" spans="1:32" ht="60" x14ac:dyDescent="0.25">
      <c r="A138" s="8" t="s">
        <v>723</v>
      </c>
      <c r="B138" s="6" t="s">
        <v>44</v>
      </c>
      <c r="C138" s="7">
        <v>45968</v>
      </c>
      <c r="D138" s="9" t="str">
        <f>HYPERLINK("https://www.epingalert.org/en/Search?viewData= G/TBT/N/TPKM/580"," G/TBT/N/TPKM/580")</f>
        <v xml:space="preserve"> G/TBT/N/TPKM/580</v>
      </c>
      <c r="E138" s="8" t="s">
        <v>721</v>
      </c>
      <c r="F138" s="8" t="s">
        <v>722</v>
      </c>
      <c r="H138" s="8" t="s">
        <v>38</v>
      </c>
      <c r="I138" s="8" t="s">
        <v>724</v>
      </c>
      <c r="J138" s="8" t="s">
        <v>725</v>
      </c>
      <c r="K138" s="8" t="s">
        <v>710</v>
      </c>
      <c r="L138" s="6"/>
      <c r="M138" s="7">
        <v>46028</v>
      </c>
      <c r="N138" s="6" t="s">
        <v>39</v>
      </c>
      <c r="O138" s="8" t="s">
        <v>726</v>
      </c>
      <c r="P138" s="6" t="str">
        <f>HYPERLINK("https://docs.wto.org/imrd/directdoc.asp?DDFDocuments/t/G/TBTN25/TPKM580.DOCX", "https://docs.wto.org/imrd/directdoc.asp?DDFDocuments/t/G/TBTN25/TPKM580.DOCX")</f>
        <v>https://docs.wto.org/imrd/directdoc.asp?DDFDocuments/t/G/TBTN25/TPKM580.DOCX</v>
      </c>
      <c r="Q138" s="6" t="str">
        <f>HYPERLINK("https://docs.wto.org/imrd/directdoc.asp?DDFDocuments/u/G/TBTN25/TPKM580.DOCX", "https://docs.wto.org/imrd/directdoc.asp?DDFDocuments/u/G/TBTN25/TPKM580.DOCX")</f>
        <v>https://docs.wto.org/imrd/directdoc.asp?DDFDocuments/u/G/TBTN25/TPKM580.DOCX</v>
      </c>
      <c r="R138" s="6" t="str">
        <f>HYPERLINK("https://docs.wto.org/imrd/directdoc.asp?DDFDocuments/v/G/TBTN25/TPKM580.DOCX", "https://docs.wto.org/imrd/directdoc.asp?DDFDocuments/v/G/TBTN25/TPKM580.DOCX")</f>
        <v>https://docs.wto.org/imrd/directdoc.asp?DDFDocuments/v/G/TBTN25/TPKM580.DOCX</v>
      </c>
      <c r="S138" t="s">
        <v>41</v>
      </c>
      <c r="T138" t="s">
        <v>42</v>
      </c>
      <c r="U138" t="s">
        <v>41</v>
      </c>
      <c r="V138" t="s">
        <v>42</v>
      </c>
      <c r="W138" t="s">
        <v>42</v>
      </c>
      <c r="X138" t="s">
        <v>42</v>
      </c>
      <c r="Y138" t="s">
        <v>42</v>
      </c>
      <c r="Z138" s="2" t="s">
        <v>727</v>
      </c>
      <c r="AA138" t="s">
        <v>38</v>
      </c>
      <c r="AB138" t="s">
        <v>38</v>
      </c>
      <c r="AC138" t="s">
        <v>38</v>
      </c>
      <c r="AD138" t="s">
        <v>38</v>
      </c>
      <c r="AE138" t="s">
        <v>38</v>
      </c>
      <c r="AF138" s="2" t="s">
        <v>38</v>
      </c>
    </row>
    <row r="139" spans="1:32" ht="165" x14ac:dyDescent="0.25">
      <c r="A139" s="8" t="s">
        <v>668</v>
      </c>
      <c r="B139" s="6" t="s">
        <v>242</v>
      </c>
      <c r="C139" s="7">
        <v>45968</v>
      </c>
      <c r="D139" s="9" t="str">
        <f>HYPERLINK("https://www.epingalert.org/en/Search?viewData= G/TBT/N/BDI/678, G/TBT/N/KEN/1926, G/TBT/N/RWA/1299, G/TBT/N/TZA/1442, G/TBT/N/UGA/2262"," G/TBT/N/BDI/678, G/TBT/N/KEN/1926, G/TBT/N/RWA/1299, G/TBT/N/TZA/1442, G/TBT/N/UGA/2262")</f>
        <v xml:space="preserve"> G/TBT/N/BDI/678, G/TBT/N/KEN/1926, G/TBT/N/RWA/1299, G/TBT/N/TZA/1442, G/TBT/N/UGA/2262</v>
      </c>
      <c r="E139" s="8" t="s">
        <v>717</v>
      </c>
      <c r="F139" s="8" t="s">
        <v>718</v>
      </c>
      <c r="H139" s="8" t="s">
        <v>38</v>
      </c>
      <c r="I139" s="8" t="s">
        <v>669</v>
      </c>
      <c r="J139" s="8" t="s">
        <v>670</v>
      </c>
      <c r="K139" s="8" t="s">
        <v>224</v>
      </c>
      <c r="L139" s="6"/>
      <c r="M139" s="7">
        <v>46028</v>
      </c>
      <c r="N139" s="6" t="s">
        <v>39</v>
      </c>
      <c r="O139" s="8" t="s">
        <v>719</v>
      </c>
      <c r="P139" s="6" t="str">
        <f>HYPERLINK("https://docs.wto.org/imrd/directdoc.asp?DDFDocuments/t/G/TBTN25/BDI678.DOCX", "https://docs.wto.org/imrd/directdoc.asp?DDFDocuments/t/G/TBTN25/BDI678.DOCX")</f>
        <v>https://docs.wto.org/imrd/directdoc.asp?DDFDocuments/t/G/TBTN25/BDI678.DOCX</v>
      </c>
      <c r="Q139" s="6" t="str">
        <f>HYPERLINK("https://docs.wto.org/imrd/directdoc.asp?DDFDocuments/u/G/TBTN25/BDI678.DOCX", "https://docs.wto.org/imrd/directdoc.asp?DDFDocuments/u/G/TBTN25/BDI678.DOCX")</f>
        <v>https://docs.wto.org/imrd/directdoc.asp?DDFDocuments/u/G/TBTN25/BDI678.DOCX</v>
      </c>
      <c r="R139" s="6" t="str">
        <f>HYPERLINK("https://docs.wto.org/imrd/directdoc.asp?DDFDocuments/v/G/TBTN25/BDI678.DOCX", "https://docs.wto.org/imrd/directdoc.asp?DDFDocuments/v/G/TBTN25/BDI678.DOCX")</f>
        <v>https://docs.wto.org/imrd/directdoc.asp?DDFDocuments/v/G/TBTN25/BDI678.DOCX</v>
      </c>
      <c r="S139" t="s">
        <v>41</v>
      </c>
      <c r="T139" t="s">
        <v>42</v>
      </c>
      <c r="U139" t="s">
        <v>41</v>
      </c>
      <c r="V139" t="s">
        <v>42</v>
      </c>
      <c r="W139" t="s">
        <v>42</v>
      </c>
      <c r="X139" t="s">
        <v>42</v>
      </c>
      <c r="Y139" t="s">
        <v>42</v>
      </c>
      <c r="Z139" s="2" t="s">
        <v>720</v>
      </c>
      <c r="AA139" t="s">
        <v>38</v>
      </c>
      <c r="AB139" t="s">
        <v>38</v>
      </c>
      <c r="AC139" t="s">
        <v>38</v>
      </c>
      <c r="AD139" t="s">
        <v>38</v>
      </c>
      <c r="AE139" t="s">
        <v>38</v>
      </c>
      <c r="AF139" s="2" t="s">
        <v>38</v>
      </c>
    </row>
    <row r="140" spans="1:32" ht="225" x14ac:dyDescent="0.25">
      <c r="A140" s="8" t="s">
        <v>668</v>
      </c>
      <c r="B140" s="6" t="s">
        <v>130</v>
      </c>
      <c r="C140" s="7">
        <v>45968</v>
      </c>
      <c r="D140" s="9" t="str">
        <f>HYPERLINK("https://www.epingalert.org/en/Search?viewData= G/TBT/N/BDI/675, G/TBT/N/KEN/1923, G/TBT/N/RWA/1296, G/TBT/N/TZA/1439, G/TBT/N/UGA/2259"," G/TBT/N/BDI/675, G/TBT/N/KEN/1923, G/TBT/N/RWA/1296, G/TBT/N/TZA/1439, G/TBT/N/UGA/2259")</f>
        <v xml:space="preserve"> G/TBT/N/BDI/675, G/TBT/N/KEN/1923, G/TBT/N/RWA/1296, G/TBT/N/TZA/1439, G/TBT/N/UGA/2259</v>
      </c>
      <c r="E140" s="8" t="s">
        <v>666</v>
      </c>
      <c r="F140" s="8" t="s">
        <v>667</v>
      </c>
      <c r="H140" s="8" t="s">
        <v>38</v>
      </c>
      <c r="I140" s="8" t="s">
        <v>669</v>
      </c>
      <c r="J140" s="8" t="s">
        <v>670</v>
      </c>
      <c r="K140" s="8" t="s">
        <v>224</v>
      </c>
      <c r="L140" s="6"/>
      <c r="M140" s="7">
        <v>46028</v>
      </c>
      <c r="N140" s="6" t="s">
        <v>39</v>
      </c>
      <c r="O140" s="8" t="s">
        <v>671</v>
      </c>
      <c r="P140" s="6" t="str">
        <f>HYPERLINK("https://docs.wto.org/imrd/directdoc.asp?DDFDocuments/t/G/TBTN25/BDI675.DOCX", "https://docs.wto.org/imrd/directdoc.asp?DDFDocuments/t/G/TBTN25/BDI675.DOCX")</f>
        <v>https://docs.wto.org/imrd/directdoc.asp?DDFDocuments/t/G/TBTN25/BDI675.DOCX</v>
      </c>
      <c r="Q140" s="6" t="str">
        <f>HYPERLINK("https://docs.wto.org/imrd/directdoc.asp?DDFDocuments/u/G/TBTN25/BDI675.DOCX", "https://docs.wto.org/imrd/directdoc.asp?DDFDocuments/u/G/TBTN25/BDI675.DOCX")</f>
        <v>https://docs.wto.org/imrd/directdoc.asp?DDFDocuments/u/G/TBTN25/BDI675.DOCX</v>
      </c>
      <c r="R140" s="6" t="str">
        <f>HYPERLINK("https://docs.wto.org/imrd/directdoc.asp?DDFDocuments/v/G/TBTN25/BDI675.DOCX", "https://docs.wto.org/imrd/directdoc.asp?DDFDocuments/v/G/TBTN25/BDI675.DOCX")</f>
        <v>https://docs.wto.org/imrd/directdoc.asp?DDFDocuments/v/G/TBTN25/BDI675.DOCX</v>
      </c>
      <c r="S140" t="s">
        <v>41</v>
      </c>
      <c r="T140" t="s">
        <v>42</v>
      </c>
      <c r="U140" t="s">
        <v>41</v>
      </c>
      <c r="V140" t="s">
        <v>42</v>
      </c>
      <c r="W140" t="s">
        <v>42</v>
      </c>
      <c r="X140" t="s">
        <v>42</v>
      </c>
      <c r="Y140" t="s">
        <v>42</v>
      </c>
      <c r="Z140" s="2" t="s">
        <v>672</v>
      </c>
      <c r="AA140" t="s">
        <v>38</v>
      </c>
      <c r="AB140" t="s">
        <v>38</v>
      </c>
      <c r="AC140" t="s">
        <v>38</v>
      </c>
      <c r="AD140" t="s">
        <v>38</v>
      </c>
      <c r="AE140" t="s">
        <v>38</v>
      </c>
      <c r="AF140" s="2" t="s">
        <v>38</v>
      </c>
    </row>
    <row r="141" spans="1:32" ht="225" x14ac:dyDescent="0.25">
      <c r="A141" s="8" t="s">
        <v>668</v>
      </c>
      <c r="B141" s="6" t="s">
        <v>191</v>
      </c>
      <c r="C141" s="7">
        <v>45968</v>
      </c>
      <c r="D141" s="9" t="str">
        <f>HYPERLINK("https://www.epingalert.org/en/Search?viewData= G/TBT/N/BDI/675, G/TBT/N/KEN/1923, G/TBT/N/RWA/1296, G/TBT/N/TZA/1439, G/TBT/N/UGA/2259"," G/TBT/N/BDI/675, G/TBT/N/KEN/1923, G/TBT/N/RWA/1296, G/TBT/N/TZA/1439, G/TBT/N/UGA/2259")</f>
        <v xml:space="preserve"> G/TBT/N/BDI/675, G/TBT/N/KEN/1923, G/TBT/N/RWA/1296, G/TBT/N/TZA/1439, G/TBT/N/UGA/2259</v>
      </c>
      <c r="E141" s="8" t="s">
        <v>666</v>
      </c>
      <c r="F141" s="8" t="s">
        <v>667</v>
      </c>
      <c r="H141" s="8" t="s">
        <v>38</v>
      </c>
      <c r="I141" s="8" t="s">
        <v>669</v>
      </c>
      <c r="J141" s="8" t="s">
        <v>670</v>
      </c>
      <c r="K141" s="8" t="s">
        <v>224</v>
      </c>
      <c r="L141" s="6"/>
      <c r="M141" s="7">
        <v>46028</v>
      </c>
      <c r="N141" s="6" t="s">
        <v>39</v>
      </c>
      <c r="O141" s="8" t="s">
        <v>671</v>
      </c>
      <c r="P141" s="6" t="str">
        <f>HYPERLINK("https://docs.wto.org/imrd/directdoc.asp?DDFDocuments/t/G/TBTN25/BDI675.DOCX", "https://docs.wto.org/imrd/directdoc.asp?DDFDocuments/t/G/TBTN25/BDI675.DOCX")</f>
        <v>https://docs.wto.org/imrd/directdoc.asp?DDFDocuments/t/G/TBTN25/BDI675.DOCX</v>
      </c>
      <c r="Q141" s="6" t="str">
        <f>HYPERLINK("https://docs.wto.org/imrd/directdoc.asp?DDFDocuments/u/G/TBTN25/BDI675.DOCX", "https://docs.wto.org/imrd/directdoc.asp?DDFDocuments/u/G/TBTN25/BDI675.DOCX")</f>
        <v>https://docs.wto.org/imrd/directdoc.asp?DDFDocuments/u/G/TBTN25/BDI675.DOCX</v>
      </c>
      <c r="R141" s="6" t="str">
        <f>HYPERLINK("https://docs.wto.org/imrd/directdoc.asp?DDFDocuments/v/G/TBTN25/BDI675.DOCX", "https://docs.wto.org/imrd/directdoc.asp?DDFDocuments/v/G/TBTN25/BDI675.DOCX")</f>
        <v>https://docs.wto.org/imrd/directdoc.asp?DDFDocuments/v/G/TBTN25/BDI675.DOCX</v>
      </c>
      <c r="S141" t="s">
        <v>41</v>
      </c>
      <c r="T141" t="s">
        <v>42</v>
      </c>
      <c r="U141" t="s">
        <v>41</v>
      </c>
      <c r="V141" t="s">
        <v>42</v>
      </c>
      <c r="W141" t="s">
        <v>42</v>
      </c>
      <c r="X141" t="s">
        <v>42</v>
      </c>
      <c r="Y141" t="s">
        <v>42</v>
      </c>
      <c r="Z141" s="2" t="s">
        <v>672</v>
      </c>
      <c r="AA141" t="s">
        <v>38</v>
      </c>
      <c r="AB141" t="s">
        <v>38</v>
      </c>
      <c r="AC141" t="s">
        <v>38</v>
      </c>
      <c r="AD141" t="s">
        <v>38</v>
      </c>
      <c r="AE141" t="s">
        <v>38</v>
      </c>
      <c r="AF141" s="2" t="s">
        <v>38</v>
      </c>
    </row>
    <row r="142" spans="1:32" ht="165" x14ac:dyDescent="0.25">
      <c r="A142" s="8" t="s">
        <v>668</v>
      </c>
      <c r="B142" s="6" t="s">
        <v>241</v>
      </c>
      <c r="C142" s="7">
        <v>45968</v>
      </c>
      <c r="D142" s="9" t="str">
        <f>HYPERLINK("https://www.epingalert.org/en/Search?viewData= G/TBT/N/BDI/678, G/TBT/N/KEN/1926, G/TBT/N/RWA/1299, G/TBT/N/TZA/1442, G/TBT/N/UGA/2262"," G/TBT/N/BDI/678, G/TBT/N/KEN/1926, G/TBT/N/RWA/1299, G/TBT/N/TZA/1442, G/TBT/N/UGA/2262")</f>
        <v xml:space="preserve"> G/TBT/N/BDI/678, G/TBT/N/KEN/1926, G/TBT/N/RWA/1299, G/TBT/N/TZA/1442, G/TBT/N/UGA/2262</v>
      </c>
      <c r="E142" s="8" t="s">
        <v>717</v>
      </c>
      <c r="F142" s="8" t="s">
        <v>718</v>
      </c>
      <c r="H142" s="8" t="s">
        <v>38</v>
      </c>
      <c r="I142" s="8" t="s">
        <v>669</v>
      </c>
      <c r="J142" s="8" t="s">
        <v>670</v>
      </c>
      <c r="K142" s="8" t="s">
        <v>224</v>
      </c>
      <c r="L142" s="6"/>
      <c r="M142" s="7">
        <v>46028</v>
      </c>
      <c r="N142" s="6" t="s">
        <v>39</v>
      </c>
      <c r="O142" s="8" t="s">
        <v>719</v>
      </c>
      <c r="P142" s="6" t="str">
        <f>HYPERLINK("https://docs.wto.org/imrd/directdoc.asp?DDFDocuments/t/G/TBTN25/BDI678.DOCX", "https://docs.wto.org/imrd/directdoc.asp?DDFDocuments/t/G/TBTN25/BDI678.DOCX")</f>
        <v>https://docs.wto.org/imrd/directdoc.asp?DDFDocuments/t/G/TBTN25/BDI678.DOCX</v>
      </c>
      <c r="Q142" s="6" t="str">
        <f>HYPERLINK("https://docs.wto.org/imrd/directdoc.asp?DDFDocuments/u/G/TBTN25/BDI678.DOCX", "https://docs.wto.org/imrd/directdoc.asp?DDFDocuments/u/G/TBTN25/BDI678.DOCX")</f>
        <v>https://docs.wto.org/imrd/directdoc.asp?DDFDocuments/u/G/TBTN25/BDI678.DOCX</v>
      </c>
      <c r="R142" s="6" t="str">
        <f>HYPERLINK("https://docs.wto.org/imrd/directdoc.asp?DDFDocuments/v/G/TBTN25/BDI678.DOCX", "https://docs.wto.org/imrd/directdoc.asp?DDFDocuments/v/G/TBTN25/BDI678.DOCX")</f>
        <v>https://docs.wto.org/imrd/directdoc.asp?DDFDocuments/v/G/TBTN25/BDI678.DOCX</v>
      </c>
      <c r="S142" t="s">
        <v>41</v>
      </c>
      <c r="T142" t="s">
        <v>42</v>
      </c>
      <c r="U142" t="s">
        <v>41</v>
      </c>
      <c r="V142" t="s">
        <v>42</v>
      </c>
      <c r="W142" t="s">
        <v>42</v>
      </c>
      <c r="X142" t="s">
        <v>42</v>
      </c>
      <c r="Y142" t="s">
        <v>42</v>
      </c>
      <c r="Z142" s="2" t="s">
        <v>720</v>
      </c>
      <c r="AA142" t="s">
        <v>38</v>
      </c>
      <c r="AB142" t="s">
        <v>38</v>
      </c>
      <c r="AC142" t="s">
        <v>38</v>
      </c>
      <c r="AD142" t="s">
        <v>38</v>
      </c>
      <c r="AE142" t="s">
        <v>38</v>
      </c>
      <c r="AF142" s="2" t="s">
        <v>38</v>
      </c>
    </row>
    <row r="143" spans="1:32" ht="270" x14ac:dyDescent="0.25">
      <c r="A143" s="8" t="s">
        <v>668</v>
      </c>
      <c r="B143" s="6" t="s">
        <v>191</v>
      </c>
      <c r="C143" s="7">
        <v>45968</v>
      </c>
      <c r="D143" s="9" t="str">
        <f>HYPERLINK("https://www.epingalert.org/en/Search?viewData= G/TBT/N/BDI/676, G/TBT/N/KEN/1924, G/TBT/N/RWA/1297, G/TBT/N/TZA/1440, G/TBT/N/UGA/2260"," G/TBT/N/BDI/676, G/TBT/N/KEN/1924, G/TBT/N/RWA/1297, G/TBT/N/TZA/1440, G/TBT/N/UGA/2260")</f>
        <v xml:space="preserve"> G/TBT/N/BDI/676, G/TBT/N/KEN/1924, G/TBT/N/RWA/1297, G/TBT/N/TZA/1440, G/TBT/N/UGA/2260</v>
      </c>
      <c r="E143" s="8" t="s">
        <v>686</v>
      </c>
      <c r="F143" s="8" t="s">
        <v>667</v>
      </c>
      <c r="H143" s="8" t="s">
        <v>38</v>
      </c>
      <c r="I143" s="8" t="s">
        <v>669</v>
      </c>
      <c r="J143" s="8" t="s">
        <v>670</v>
      </c>
      <c r="K143" s="8" t="s">
        <v>224</v>
      </c>
      <c r="L143" s="6"/>
      <c r="M143" s="7">
        <v>46028</v>
      </c>
      <c r="N143" s="6" t="s">
        <v>39</v>
      </c>
      <c r="O143" s="8" t="s">
        <v>687</v>
      </c>
      <c r="P143" s="6" t="str">
        <f>HYPERLINK("https://docs.wto.org/imrd/directdoc.asp?DDFDocuments/t/G/TBTN25/BDI676.DOCX", "https://docs.wto.org/imrd/directdoc.asp?DDFDocuments/t/G/TBTN25/BDI676.DOCX")</f>
        <v>https://docs.wto.org/imrd/directdoc.asp?DDFDocuments/t/G/TBTN25/BDI676.DOCX</v>
      </c>
      <c r="Q143" s="6" t="str">
        <f>HYPERLINK("https://docs.wto.org/imrd/directdoc.asp?DDFDocuments/u/G/TBTN25/BDI676.DOCX", "https://docs.wto.org/imrd/directdoc.asp?DDFDocuments/u/G/TBTN25/BDI676.DOCX")</f>
        <v>https://docs.wto.org/imrd/directdoc.asp?DDFDocuments/u/G/TBTN25/BDI676.DOCX</v>
      </c>
      <c r="R143" s="6" t="str">
        <f>HYPERLINK("https://docs.wto.org/imrd/directdoc.asp?DDFDocuments/v/G/TBTN25/BDI676.DOCX", "https://docs.wto.org/imrd/directdoc.asp?DDFDocuments/v/G/TBTN25/BDI676.DOCX")</f>
        <v>https://docs.wto.org/imrd/directdoc.asp?DDFDocuments/v/G/TBTN25/BDI676.DOCX</v>
      </c>
      <c r="S143" t="s">
        <v>41</v>
      </c>
      <c r="T143" t="s">
        <v>42</v>
      </c>
      <c r="U143" t="s">
        <v>41</v>
      </c>
      <c r="V143" t="s">
        <v>42</v>
      </c>
      <c r="W143" t="s">
        <v>42</v>
      </c>
      <c r="X143" t="s">
        <v>42</v>
      </c>
      <c r="Y143" t="s">
        <v>42</v>
      </c>
      <c r="Z143" s="2" t="s">
        <v>688</v>
      </c>
      <c r="AA143" t="s">
        <v>38</v>
      </c>
      <c r="AB143" t="s">
        <v>38</v>
      </c>
      <c r="AC143" t="s">
        <v>38</v>
      </c>
      <c r="AD143" t="s">
        <v>38</v>
      </c>
      <c r="AE143" t="s">
        <v>38</v>
      </c>
      <c r="AF143" s="2" t="s">
        <v>38</v>
      </c>
    </row>
    <row r="144" spans="1:32" ht="135" x14ac:dyDescent="0.25">
      <c r="A144" s="8" t="s">
        <v>668</v>
      </c>
      <c r="B144" s="6" t="s">
        <v>130</v>
      </c>
      <c r="C144" s="7">
        <v>45968</v>
      </c>
      <c r="D144" s="9" t="str">
        <f>HYPERLINK("https://www.epingalert.org/en/Search?viewData= G/TBT/N/BDI/677, G/TBT/N/KEN/1925, G/TBT/N/RWA/1298, G/TBT/N/TZA/1441, G/TBT/N/UGA/2261"," G/TBT/N/BDI/677, G/TBT/N/KEN/1925, G/TBT/N/RWA/1298, G/TBT/N/TZA/1441, G/TBT/N/UGA/2261")</f>
        <v xml:space="preserve"> G/TBT/N/BDI/677, G/TBT/N/KEN/1925, G/TBT/N/RWA/1298, G/TBT/N/TZA/1441, G/TBT/N/UGA/2261</v>
      </c>
      <c r="E144" s="8" t="s">
        <v>673</v>
      </c>
      <c r="F144" s="8" t="s">
        <v>674</v>
      </c>
      <c r="H144" s="8" t="s">
        <v>38</v>
      </c>
      <c r="I144" s="8" t="s">
        <v>669</v>
      </c>
      <c r="J144" s="8" t="s">
        <v>670</v>
      </c>
      <c r="K144" s="8" t="s">
        <v>224</v>
      </c>
      <c r="L144" s="6"/>
      <c r="M144" s="7">
        <v>46028</v>
      </c>
      <c r="N144" s="6" t="s">
        <v>39</v>
      </c>
      <c r="O144" s="8" t="s">
        <v>675</v>
      </c>
      <c r="P144" s="6" t="str">
        <f>HYPERLINK("https://docs.wto.org/imrd/directdoc.asp?DDFDocuments/t/G/TBTN25/BDI677.DOCX", "https://docs.wto.org/imrd/directdoc.asp?DDFDocuments/t/G/TBTN25/BDI677.DOCX")</f>
        <v>https://docs.wto.org/imrd/directdoc.asp?DDFDocuments/t/G/TBTN25/BDI677.DOCX</v>
      </c>
      <c r="Q144" s="6" t="str">
        <f>HYPERLINK("https://docs.wto.org/imrd/directdoc.asp?DDFDocuments/u/G/TBTN25/BDI677.DOCX", "https://docs.wto.org/imrd/directdoc.asp?DDFDocuments/u/G/TBTN25/BDI677.DOCX")</f>
        <v>https://docs.wto.org/imrd/directdoc.asp?DDFDocuments/u/G/TBTN25/BDI677.DOCX</v>
      </c>
      <c r="R144" s="6" t="str">
        <f>HYPERLINK("https://docs.wto.org/imrd/directdoc.asp?DDFDocuments/v/G/TBTN25/BDI677.DOCX", "https://docs.wto.org/imrd/directdoc.asp?DDFDocuments/v/G/TBTN25/BDI677.DOCX")</f>
        <v>https://docs.wto.org/imrd/directdoc.asp?DDFDocuments/v/G/TBTN25/BDI677.DOCX</v>
      </c>
      <c r="S144" t="s">
        <v>41</v>
      </c>
      <c r="T144" t="s">
        <v>42</v>
      </c>
      <c r="U144" t="s">
        <v>41</v>
      </c>
      <c r="V144" t="s">
        <v>42</v>
      </c>
      <c r="W144" t="s">
        <v>42</v>
      </c>
      <c r="X144" t="s">
        <v>42</v>
      </c>
      <c r="Y144" t="s">
        <v>42</v>
      </c>
      <c r="Z144" s="2" t="s">
        <v>676</v>
      </c>
      <c r="AA144" t="s">
        <v>38</v>
      </c>
      <c r="AB144" t="s">
        <v>38</v>
      </c>
      <c r="AC144" t="s">
        <v>38</v>
      </c>
      <c r="AD144" t="s">
        <v>38</v>
      </c>
      <c r="AE144" t="s">
        <v>38</v>
      </c>
      <c r="AF144" s="2" t="s">
        <v>38</v>
      </c>
    </row>
    <row r="145" spans="1:32" ht="30" x14ac:dyDescent="0.25">
      <c r="A145" s="8" t="s">
        <v>663</v>
      </c>
      <c r="B145" s="6" t="s">
        <v>124</v>
      </c>
      <c r="C145" s="7">
        <v>45968</v>
      </c>
      <c r="D145" s="9" t="str">
        <f>HYPERLINK("https://www.epingalert.org/en/Search?viewData= G/TBT/N/IND/417"," G/TBT/N/IND/417")</f>
        <v xml:space="preserve"> G/TBT/N/IND/417</v>
      </c>
      <c r="E145" s="8" t="s">
        <v>728</v>
      </c>
      <c r="F145" s="8" t="s">
        <v>729</v>
      </c>
      <c r="H145" s="8" t="s">
        <v>38</v>
      </c>
      <c r="I145" s="8" t="s">
        <v>730</v>
      </c>
      <c r="J145" s="8" t="s">
        <v>37</v>
      </c>
      <c r="K145" s="8" t="s">
        <v>38</v>
      </c>
      <c r="L145" s="6"/>
      <c r="M145" s="7">
        <v>46028</v>
      </c>
      <c r="N145" s="6" t="s">
        <v>39</v>
      </c>
      <c r="O145" s="8" t="s">
        <v>731</v>
      </c>
      <c r="P145" s="6" t="str">
        <f>HYPERLINK("https://docs.wto.org/imrd/directdoc.asp?DDFDocuments/t/G/TBTN25/IND417.DOCX", "https://docs.wto.org/imrd/directdoc.asp?DDFDocuments/t/G/TBTN25/IND417.DOCX")</f>
        <v>https://docs.wto.org/imrd/directdoc.asp?DDFDocuments/t/G/TBTN25/IND417.DOCX</v>
      </c>
      <c r="Q145" s="6" t="str">
        <f>HYPERLINK("https://docs.wto.org/imrd/directdoc.asp?DDFDocuments/u/G/TBTN25/IND417.DOCX", "https://docs.wto.org/imrd/directdoc.asp?DDFDocuments/u/G/TBTN25/IND417.DOCX")</f>
        <v>https://docs.wto.org/imrd/directdoc.asp?DDFDocuments/u/G/TBTN25/IND417.DOCX</v>
      </c>
      <c r="R145" s="6" t="str">
        <f>HYPERLINK("https://docs.wto.org/imrd/directdoc.asp?DDFDocuments/v/G/TBTN25/IND417.DOCX", "https://docs.wto.org/imrd/directdoc.asp?DDFDocuments/v/G/TBTN25/IND417.DOCX")</f>
        <v>https://docs.wto.org/imrd/directdoc.asp?DDFDocuments/v/G/TBTN25/IND417.DOCX</v>
      </c>
      <c r="S145" t="s">
        <v>41</v>
      </c>
      <c r="T145" t="s">
        <v>42</v>
      </c>
      <c r="U145" t="s">
        <v>42</v>
      </c>
      <c r="V145" t="s">
        <v>42</v>
      </c>
      <c r="W145" t="s">
        <v>42</v>
      </c>
      <c r="X145" t="s">
        <v>42</v>
      </c>
      <c r="Y145" t="s">
        <v>42</v>
      </c>
      <c r="Z145" s="2" t="s">
        <v>38</v>
      </c>
      <c r="AA145" t="s">
        <v>38</v>
      </c>
      <c r="AB145" t="s">
        <v>38</v>
      </c>
      <c r="AC145" t="s">
        <v>38</v>
      </c>
      <c r="AD145" t="s">
        <v>38</v>
      </c>
      <c r="AE145" t="s">
        <v>38</v>
      </c>
      <c r="AF145" s="2" t="s">
        <v>38</v>
      </c>
    </row>
    <row r="146" spans="1:32" ht="30" x14ac:dyDescent="0.25">
      <c r="A146" s="8" t="s">
        <v>663</v>
      </c>
      <c r="B146" s="6" t="s">
        <v>124</v>
      </c>
      <c r="C146" s="7">
        <v>45968</v>
      </c>
      <c r="D146" s="9" t="str">
        <f>HYPERLINK("https://www.epingalert.org/en/Search?viewData= G/TBT/N/IND/418"," G/TBT/N/IND/418")</f>
        <v xml:space="preserve"> G/TBT/N/IND/418</v>
      </c>
      <c r="E146" s="8" t="s">
        <v>732</v>
      </c>
      <c r="F146" s="8" t="s">
        <v>733</v>
      </c>
      <c r="H146" s="8" t="s">
        <v>38</v>
      </c>
      <c r="I146" s="8" t="s">
        <v>664</v>
      </c>
      <c r="J146" s="8" t="s">
        <v>37</v>
      </c>
      <c r="K146" s="8" t="s">
        <v>38</v>
      </c>
      <c r="L146" s="6"/>
      <c r="M146" s="7">
        <v>46028</v>
      </c>
      <c r="N146" s="6" t="s">
        <v>39</v>
      </c>
      <c r="O146" s="8" t="s">
        <v>734</v>
      </c>
      <c r="P146" s="6" t="str">
        <f>HYPERLINK("https://docs.wto.org/imrd/directdoc.asp?DDFDocuments/t/G/TBTN25/IND418.DOCX", "https://docs.wto.org/imrd/directdoc.asp?DDFDocuments/t/G/TBTN25/IND418.DOCX")</f>
        <v>https://docs.wto.org/imrd/directdoc.asp?DDFDocuments/t/G/TBTN25/IND418.DOCX</v>
      </c>
      <c r="Q146" s="6" t="str">
        <f>HYPERLINK("https://docs.wto.org/imrd/directdoc.asp?DDFDocuments/u/G/TBTN25/IND418.DOCX", "https://docs.wto.org/imrd/directdoc.asp?DDFDocuments/u/G/TBTN25/IND418.DOCX")</f>
        <v>https://docs.wto.org/imrd/directdoc.asp?DDFDocuments/u/G/TBTN25/IND418.DOCX</v>
      </c>
      <c r="R146" s="6" t="str">
        <f>HYPERLINK("https://docs.wto.org/imrd/directdoc.asp?DDFDocuments/v/G/TBTN25/IND418.DOCX", "https://docs.wto.org/imrd/directdoc.asp?DDFDocuments/v/G/TBTN25/IND418.DOCX")</f>
        <v>https://docs.wto.org/imrd/directdoc.asp?DDFDocuments/v/G/TBTN25/IND418.DOCX</v>
      </c>
      <c r="S146" t="s">
        <v>41</v>
      </c>
      <c r="T146" t="s">
        <v>42</v>
      </c>
      <c r="U146" t="s">
        <v>42</v>
      </c>
      <c r="V146" t="s">
        <v>42</v>
      </c>
      <c r="W146" t="s">
        <v>42</v>
      </c>
      <c r="X146" t="s">
        <v>42</v>
      </c>
      <c r="Y146" t="s">
        <v>42</v>
      </c>
      <c r="Z146" s="2" t="s">
        <v>38</v>
      </c>
      <c r="AA146" t="s">
        <v>38</v>
      </c>
      <c r="AB146" t="s">
        <v>38</v>
      </c>
      <c r="AC146" t="s">
        <v>38</v>
      </c>
      <c r="AD146" t="s">
        <v>38</v>
      </c>
      <c r="AE146" t="s">
        <v>38</v>
      </c>
      <c r="AF146" s="2" t="s">
        <v>38</v>
      </c>
    </row>
    <row r="147" spans="1:32" x14ac:dyDescent="0.25">
      <c r="A147" s="8" t="s">
        <v>663</v>
      </c>
      <c r="B147" s="6" t="s">
        <v>124</v>
      </c>
      <c r="C147" s="7">
        <v>45968</v>
      </c>
      <c r="D147" s="9" t="str">
        <f>HYPERLINK("https://www.epingalert.org/en/Search?viewData= G/TBT/N/IND/420"," G/TBT/N/IND/420")</f>
        <v xml:space="preserve"> G/TBT/N/IND/420</v>
      </c>
      <c r="E147" s="8" t="s">
        <v>735</v>
      </c>
      <c r="F147" s="8" t="s">
        <v>736</v>
      </c>
      <c r="H147" s="8" t="s">
        <v>38</v>
      </c>
      <c r="I147" s="8" t="s">
        <v>664</v>
      </c>
      <c r="J147" s="8" t="s">
        <v>37</v>
      </c>
      <c r="K147" s="8" t="s">
        <v>38</v>
      </c>
      <c r="L147" s="6"/>
      <c r="M147" s="7">
        <v>46028</v>
      </c>
      <c r="N147" s="6" t="s">
        <v>39</v>
      </c>
      <c r="O147" s="8" t="s">
        <v>737</v>
      </c>
      <c r="P147" s="6" t="str">
        <f>HYPERLINK("https://docs.wto.org/imrd/directdoc.asp?DDFDocuments/t/G/TBTN25/IND420.DOCX", "https://docs.wto.org/imrd/directdoc.asp?DDFDocuments/t/G/TBTN25/IND420.DOCX")</f>
        <v>https://docs.wto.org/imrd/directdoc.asp?DDFDocuments/t/G/TBTN25/IND420.DOCX</v>
      </c>
      <c r="Q147" s="6" t="str">
        <f>HYPERLINK("https://docs.wto.org/imrd/directdoc.asp?DDFDocuments/u/G/TBTN25/IND420.DOCX", "https://docs.wto.org/imrd/directdoc.asp?DDFDocuments/u/G/TBTN25/IND420.DOCX")</f>
        <v>https://docs.wto.org/imrd/directdoc.asp?DDFDocuments/u/G/TBTN25/IND420.DOCX</v>
      </c>
      <c r="R147" s="6" t="str">
        <f>HYPERLINK("https://docs.wto.org/imrd/directdoc.asp?DDFDocuments/v/G/TBTN25/IND420.DOCX", "https://docs.wto.org/imrd/directdoc.asp?DDFDocuments/v/G/TBTN25/IND420.DOCX")</f>
        <v>https://docs.wto.org/imrd/directdoc.asp?DDFDocuments/v/G/TBTN25/IND420.DOCX</v>
      </c>
      <c r="S147" t="s">
        <v>41</v>
      </c>
      <c r="T147" t="s">
        <v>42</v>
      </c>
      <c r="U147" t="s">
        <v>42</v>
      </c>
      <c r="V147" t="s">
        <v>42</v>
      </c>
      <c r="W147" t="s">
        <v>42</v>
      </c>
      <c r="X147" t="s">
        <v>42</v>
      </c>
      <c r="Y147" t="s">
        <v>42</v>
      </c>
      <c r="Z147" s="2" t="s">
        <v>38</v>
      </c>
      <c r="AA147" t="s">
        <v>38</v>
      </c>
      <c r="AB147" t="s">
        <v>38</v>
      </c>
      <c r="AC147" t="s">
        <v>38</v>
      </c>
      <c r="AD147" t="s">
        <v>38</v>
      </c>
      <c r="AE147" t="s">
        <v>38</v>
      </c>
      <c r="AF147" s="2" t="s">
        <v>38</v>
      </c>
    </row>
    <row r="148" spans="1:32" ht="270" x14ac:dyDescent="0.25">
      <c r="A148" s="8" t="s">
        <v>668</v>
      </c>
      <c r="B148" s="6" t="s">
        <v>242</v>
      </c>
      <c r="C148" s="7">
        <v>45968</v>
      </c>
      <c r="D148" s="9" t="str">
        <f>HYPERLINK("https://www.epingalert.org/en/Search?viewData= G/TBT/N/BDI/676, G/TBT/N/KEN/1924, G/TBT/N/RWA/1297, G/TBT/N/TZA/1440, G/TBT/N/UGA/2260"," G/TBT/N/BDI/676, G/TBT/N/KEN/1924, G/TBT/N/RWA/1297, G/TBT/N/TZA/1440, G/TBT/N/UGA/2260")</f>
        <v xml:space="preserve"> G/TBT/N/BDI/676, G/TBT/N/KEN/1924, G/TBT/N/RWA/1297, G/TBT/N/TZA/1440, G/TBT/N/UGA/2260</v>
      </c>
      <c r="E148" s="8" t="s">
        <v>686</v>
      </c>
      <c r="F148" s="8" t="s">
        <v>667</v>
      </c>
      <c r="H148" s="8" t="s">
        <v>38</v>
      </c>
      <c r="I148" s="8" t="s">
        <v>669</v>
      </c>
      <c r="J148" s="8" t="s">
        <v>670</v>
      </c>
      <c r="K148" s="8" t="s">
        <v>224</v>
      </c>
      <c r="L148" s="6"/>
      <c r="M148" s="7">
        <v>46028</v>
      </c>
      <c r="N148" s="6" t="s">
        <v>39</v>
      </c>
      <c r="O148" s="8" t="s">
        <v>687</v>
      </c>
      <c r="P148" s="6" t="str">
        <f>HYPERLINK("https://docs.wto.org/imrd/directdoc.asp?DDFDocuments/t/G/TBTN25/BDI676.DOCX", "https://docs.wto.org/imrd/directdoc.asp?DDFDocuments/t/G/TBTN25/BDI676.DOCX")</f>
        <v>https://docs.wto.org/imrd/directdoc.asp?DDFDocuments/t/G/TBTN25/BDI676.DOCX</v>
      </c>
      <c r="Q148" s="6" t="str">
        <f>HYPERLINK("https://docs.wto.org/imrd/directdoc.asp?DDFDocuments/u/G/TBTN25/BDI676.DOCX", "https://docs.wto.org/imrd/directdoc.asp?DDFDocuments/u/G/TBTN25/BDI676.DOCX")</f>
        <v>https://docs.wto.org/imrd/directdoc.asp?DDFDocuments/u/G/TBTN25/BDI676.DOCX</v>
      </c>
      <c r="R148" s="6" t="str">
        <f>HYPERLINK("https://docs.wto.org/imrd/directdoc.asp?DDFDocuments/v/G/TBTN25/BDI676.DOCX", "https://docs.wto.org/imrd/directdoc.asp?DDFDocuments/v/G/TBTN25/BDI676.DOCX")</f>
        <v>https://docs.wto.org/imrd/directdoc.asp?DDFDocuments/v/G/TBTN25/BDI676.DOCX</v>
      </c>
      <c r="S148" t="s">
        <v>41</v>
      </c>
      <c r="T148" t="s">
        <v>42</v>
      </c>
      <c r="U148" t="s">
        <v>41</v>
      </c>
      <c r="V148" t="s">
        <v>42</v>
      </c>
      <c r="W148" t="s">
        <v>42</v>
      </c>
      <c r="X148" t="s">
        <v>42</v>
      </c>
      <c r="Y148" t="s">
        <v>42</v>
      </c>
      <c r="Z148" s="2" t="s">
        <v>688</v>
      </c>
      <c r="AA148" t="s">
        <v>38</v>
      </c>
      <c r="AB148" t="s">
        <v>38</v>
      </c>
      <c r="AC148" t="s">
        <v>38</v>
      </c>
      <c r="AD148" t="s">
        <v>38</v>
      </c>
      <c r="AE148" t="s">
        <v>38</v>
      </c>
      <c r="AF148" s="2" t="s">
        <v>38</v>
      </c>
    </row>
    <row r="149" spans="1:32" ht="409.5" x14ac:dyDescent="0.25">
      <c r="A149" s="8" t="s">
        <v>741</v>
      </c>
      <c r="B149" s="6" t="s">
        <v>738</v>
      </c>
      <c r="C149" s="7">
        <v>45968</v>
      </c>
      <c r="D149" s="9" t="str">
        <f>HYPERLINK("https://www.epingalert.org/en/Search?viewData= G/TBT/N/ESP/55"," G/TBT/N/ESP/55")</f>
        <v xml:space="preserve"> G/TBT/N/ESP/55</v>
      </c>
      <c r="E149" s="8" t="s">
        <v>739</v>
      </c>
      <c r="F149" s="8" t="s">
        <v>740</v>
      </c>
      <c r="H149" s="8" t="s">
        <v>38</v>
      </c>
      <c r="I149" s="8" t="s">
        <v>742</v>
      </c>
      <c r="J149" s="8" t="s">
        <v>743</v>
      </c>
      <c r="K149" s="8" t="s">
        <v>38</v>
      </c>
      <c r="L149" s="6"/>
      <c r="M149" s="7">
        <v>46028</v>
      </c>
      <c r="N149" s="6" t="s">
        <v>39</v>
      </c>
      <c r="O149" s="6"/>
      <c r="P149" s="6" t="str">
        <f>HYPERLINK("https://docs.wto.org/imrd/directdoc.asp?DDFDocuments/t/G/TBTN25/ESP55.DOCX", "https://docs.wto.org/imrd/directdoc.asp?DDFDocuments/t/G/TBTN25/ESP55.DOCX")</f>
        <v>https://docs.wto.org/imrd/directdoc.asp?DDFDocuments/t/G/TBTN25/ESP55.DOCX</v>
      </c>
      <c r="Q149" s="6" t="str">
        <f>HYPERLINK("https://docs.wto.org/imrd/directdoc.asp?DDFDocuments/u/G/TBTN25/ESP55.DOCX", "https://docs.wto.org/imrd/directdoc.asp?DDFDocuments/u/G/TBTN25/ESP55.DOCX")</f>
        <v>https://docs.wto.org/imrd/directdoc.asp?DDFDocuments/u/G/TBTN25/ESP55.DOCX</v>
      </c>
      <c r="R149" s="6" t="str">
        <f>HYPERLINK("https://docs.wto.org/imrd/directdoc.asp?DDFDocuments/v/G/TBTN25/ESP55.DOCX", "https://docs.wto.org/imrd/directdoc.asp?DDFDocuments/v/G/TBTN25/ESP55.DOCX")</f>
        <v>https://docs.wto.org/imrd/directdoc.asp?DDFDocuments/v/G/TBTN25/ESP55.DOCX</v>
      </c>
      <c r="S149" t="s">
        <v>41</v>
      </c>
      <c r="T149" t="s">
        <v>42</v>
      </c>
      <c r="U149" t="s">
        <v>42</v>
      </c>
      <c r="V149" t="s">
        <v>42</v>
      </c>
      <c r="W149" t="s">
        <v>42</v>
      </c>
      <c r="X149" t="s">
        <v>42</v>
      </c>
      <c r="Y149" t="s">
        <v>42</v>
      </c>
      <c r="Z149" s="2" t="s">
        <v>744</v>
      </c>
      <c r="AA149" t="s">
        <v>38</v>
      </c>
      <c r="AB149" t="s">
        <v>38</v>
      </c>
      <c r="AC149" t="s">
        <v>38</v>
      </c>
      <c r="AD149" t="s">
        <v>38</v>
      </c>
      <c r="AE149" t="s">
        <v>38</v>
      </c>
      <c r="AF149" s="2" t="s">
        <v>38</v>
      </c>
    </row>
    <row r="150" spans="1:32" ht="165" x14ac:dyDescent="0.25">
      <c r="A150" s="8" t="s">
        <v>668</v>
      </c>
      <c r="B150" s="6" t="s">
        <v>130</v>
      </c>
      <c r="C150" s="7">
        <v>45968</v>
      </c>
      <c r="D150" s="9" t="str">
        <f>HYPERLINK("https://www.epingalert.org/en/Search?viewData= G/TBT/N/BDI/678, G/TBT/N/KEN/1926, G/TBT/N/RWA/1299, G/TBT/N/TZA/1442, G/TBT/N/UGA/2262"," G/TBT/N/BDI/678, G/TBT/N/KEN/1926, G/TBT/N/RWA/1299, G/TBT/N/TZA/1442, G/TBT/N/UGA/2262")</f>
        <v xml:space="preserve"> G/TBT/N/BDI/678, G/TBT/N/KEN/1926, G/TBT/N/RWA/1299, G/TBT/N/TZA/1442, G/TBT/N/UGA/2262</v>
      </c>
      <c r="E150" s="8" t="s">
        <v>717</v>
      </c>
      <c r="F150" s="8" t="s">
        <v>718</v>
      </c>
      <c r="H150" s="8" t="s">
        <v>38</v>
      </c>
      <c r="I150" s="8" t="s">
        <v>669</v>
      </c>
      <c r="J150" s="8" t="s">
        <v>670</v>
      </c>
      <c r="K150" s="8" t="s">
        <v>224</v>
      </c>
      <c r="L150" s="6"/>
      <c r="M150" s="7">
        <v>46028</v>
      </c>
      <c r="N150" s="6" t="s">
        <v>39</v>
      </c>
      <c r="O150" s="8" t="s">
        <v>719</v>
      </c>
      <c r="P150" s="6" t="str">
        <f>HYPERLINK("https://docs.wto.org/imrd/directdoc.asp?DDFDocuments/t/G/TBTN25/BDI678.DOCX", "https://docs.wto.org/imrd/directdoc.asp?DDFDocuments/t/G/TBTN25/BDI678.DOCX")</f>
        <v>https://docs.wto.org/imrd/directdoc.asp?DDFDocuments/t/G/TBTN25/BDI678.DOCX</v>
      </c>
      <c r="Q150" s="6" t="str">
        <f>HYPERLINK("https://docs.wto.org/imrd/directdoc.asp?DDFDocuments/u/G/TBTN25/BDI678.DOCX", "https://docs.wto.org/imrd/directdoc.asp?DDFDocuments/u/G/TBTN25/BDI678.DOCX")</f>
        <v>https://docs.wto.org/imrd/directdoc.asp?DDFDocuments/u/G/TBTN25/BDI678.DOCX</v>
      </c>
      <c r="R150" s="6" t="str">
        <f>HYPERLINK("https://docs.wto.org/imrd/directdoc.asp?DDFDocuments/v/G/TBTN25/BDI678.DOCX", "https://docs.wto.org/imrd/directdoc.asp?DDFDocuments/v/G/TBTN25/BDI678.DOCX")</f>
        <v>https://docs.wto.org/imrd/directdoc.asp?DDFDocuments/v/G/TBTN25/BDI678.DOCX</v>
      </c>
      <c r="S150" t="s">
        <v>41</v>
      </c>
      <c r="T150" t="s">
        <v>42</v>
      </c>
      <c r="U150" t="s">
        <v>41</v>
      </c>
      <c r="V150" t="s">
        <v>42</v>
      </c>
      <c r="W150" t="s">
        <v>42</v>
      </c>
      <c r="X150" t="s">
        <v>42</v>
      </c>
      <c r="Y150" t="s">
        <v>42</v>
      </c>
      <c r="Z150" s="2" t="s">
        <v>720</v>
      </c>
      <c r="AA150" t="s">
        <v>38</v>
      </c>
      <c r="AB150" t="s">
        <v>38</v>
      </c>
      <c r="AC150" t="s">
        <v>38</v>
      </c>
      <c r="AD150" t="s">
        <v>38</v>
      </c>
      <c r="AE150" t="s">
        <v>38</v>
      </c>
      <c r="AF150" s="2" t="s">
        <v>38</v>
      </c>
    </row>
    <row r="151" spans="1:32" ht="90" x14ac:dyDescent="0.25">
      <c r="A151" s="8" t="s">
        <v>38</v>
      </c>
      <c r="B151" s="6" t="s">
        <v>470</v>
      </c>
      <c r="C151" s="7">
        <v>45968</v>
      </c>
      <c r="D151" s="9" t="str">
        <f>HYPERLINK("https://www.epingalert.org/en/Search?viewData= G/TBT/N/VNM/377"," G/TBT/N/VNM/377")</f>
        <v xml:space="preserve"> G/TBT/N/VNM/377</v>
      </c>
      <c r="E151" s="8" t="s">
        <v>745</v>
      </c>
      <c r="F151" s="8" t="s">
        <v>746</v>
      </c>
      <c r="H151" s="8" t="s">
        <v>38</v>
      </c>
      <c r="I151" s="8" t="s">
        <v>38</v>
      </c>
      <c r="J151" s="8" t="s">
        <v>683</v>
      </c>
      <c r="K151" s="8" t="s">
        <v>38</v>
      </c>
      <c r="L151" s="6"/>
      <c r="M151" s="7">
        <v>46018</v>
      </c>
      <c r="N151" s="6" t="s">
        <v>39</v>
      </c>
      <c r="O151" s="8" t="s">
        <v>747</v>
      </c>
      <c r="P151" s="6" t="str">
        <f>HYPERLINK("https://docs.wto.org/imrd/directdoc.asp?DDFDocuments/t/G/TBTN25/VNM377.DOCX", "https://docs.wto.org/imrd/directdoc.asp?DDFDocuments/t/G/TBTN25/VNM377.DOCX")</f>
        <v>https://docs.wto.org/imrd/directdoc.asp?DDFDocuments/t/G/TBTN25/VNM377.DOCX</v>
      </c>
      <c r="Q151" s="6" t="str">
        <f>HYPERLINK("https://docs.wto.org/imrd/directdoc.asp?DDFDocuments/u/G/TBTN25/VNM377.DOCX", "https://docs.wto.org/imrd/directdoc.asp?DDFDocuments/u/G/TBTN25/VNM377.DOCX")</f>
        <v>https://docs.wto.org/imrd/directdoc.asp?DDFDocuments/u/G/TBTN25/VNM377.DOCX</v>
      </c>
      <c r="R151" s="6" t="str">
        <f>HYPERLINK("https://docs.wto.org/imrd/directdoc.asp?DDFDocuments/v/G/TBTN25/VNM377.DOCX", "https://docs.wto.org/imrd/directdoc.asp?DDFDocuments/v/G/TBTN25/VNM377.DOCX")</f>
        <v>https://docs.wto.org/imrd/directdoc.asp?DDFDocuments/v/G/TBTN25/VNM377.DOCX</v>
      </c>
      <c r="S151" t="s">
        <v>41</v>
      </c>
      <c r="T151" t="s">
        <v>42</v>
      </c>
      <c r="U151" t="s">
        <v>42</v>
      </c>
      <c r="V151" t="s">
        <v>42</v>
      </c>
      <c r="W151" t="s">
        <v>42</v>
      </c>
      <c r="X151" t="s">
        <v>42</v>
      </c>
      <c r="Y151" t="s">
        <v>42</v>
      </c>
      <c r="Z151" s="2" t="s">
        <v>685</v>
      </c>
      <c r="AA151" t="s">
        <v>38</v>
      </c>
      <c r="AB151" t="s">
        <v>38</v>
      </c>
      <c r="AC151" t="s">
        <v>38</v>
      </c>
      <c r="AD151" t="s">
        <v>38</v>
      </c>
      <c r="AE151" t="s">
        <v>38</v>
      </c>
      <c r="AF151" s="2" t="s">
        <v>38</v>
      </c>
    </row>
    <row r="152" spans="1:32" ht="225" x14ac:dyDescent="0.25">
      <c r="A152" s="8" t="s">
        <v>668</v>
      </c>
      <c r="B152" s="6" t="s">
        <v>241</v>
      </c>
      <c r="C152" s="7">
        <v>45968</v>
      </c>
      <c r="D152" s="9" t="str">
        <f>HYPERLINK("https://www.epingalert.org/en/Search?viewData= G/TBT/N/BDI/675, G/TBT/N/KEN/1923, G/TBT/N/RWA/1296, G/TBT/N/TZA/1439, G/TBT/N/UGA/2259"," G/TBT/N/BDI/675, G/TBT/N/KEN/1923, G/TBT/N/RWA/1296, G/TBT/N/TZA/1439, G/TBT/N/UGA/2259")</f>
        <v xml:space="preserve"> G/TBT/N/BDI/675, G/TBT/N/KEN/1923, G/TBT/N/RWA/1296, G/TBT/N/TZA/1439, G/TBT/N/UGA/2259</v>
      </c>
      <c r="E152" s="8" t="s">
        <v>666</v>
      </c>
      <c r="F152" s="8" t="s">
        <v>667</v>
      </c>
      <c r="H152" s="8" t="s">
        <v>38</v>
      </c>
      <c r="I152" s="8" t="s">
        <v>669</v>
      </c>
      <c r="J152" s="8" t="s">
        <v>670</v>
      </c>
      <c r="K152" s="8" t="s">
        <v>224</v>
      </c>
      <c r="L152" s="6"/>
      <c r="M152" s="7">
        <v>46028</v>
      </c>
      <c r="N152" s="6" t="s">
        <v>39</v>
      </c>
      <c r="O152" s="8" t="s">
        <v>671</v>
      </c>
      <c r="P152" s="6" t="str">
        <f>HYPERLINK("https://docs.wto.org/imrd/directdoc.asp?DDFDocuments/t/G/TBTN25/BDI675.DOCX", "https://docs.wto.org/imrd/directdoc.asp?DDFDocuments/t/G/TBTN25/BDI675.DOCX")</f>
        <v>https://docs.wto.org/imrd/directdoc.asp?DDFDocuments/t/G/TBTN25/BDI675.DOCX</v>
      </c>
      <c r="Q152" s="6" t="str">
        <f>HYPERLINK("https://docs.wto.org/imrd/directdoc.asp?DDFDocuments/u/G/TBTN25/BDI675.DOCX", "https://docs.wto.org/imrd/directdoc.asp?DDFDocuments/u/G/TBTN25/BDI675.DOCX")</f>
        <v>https://docs.wto.org/imrd/directdoc.asp?DDFDocuments/u/G/TBTN25/BDI675.DOCX</v>
      </c>
      <c r="R152" s="6" t="str">
        <f>HYPERLINK("https://docs.wto.org/imrd/directdoc.asp?DDFDocuments/v/G/TBTN25/BDI675.DOCX", "https://docs.wto.org/imrd/directdoc.asp?DDFDocuments/v/G/TBTN25/BDI675.DOCX")</f>
        <v>https://docs.wto.org/imrd/directdoc.asp?DDFDocuments/v/G/TBTN25/BDI675.DOCX</v>
      </c>
      <c r="S152" t="s">
        <v>41</v>
      </c>
      <c r="T152" t="s">
        <v>42</v>
      </c>
      <c r="U152" t="s">
        <v>41</v>
      </c>
      <c r="V152" t="s">
        <v>42</v>
      </c>
      <c r="W152" t="s">
        <v>42</v>
      </c>
      <c r="X152" t="s">
        <v>42</v>
      </c>
      <c r="Y152" t="s">
        <v>42</v>
      </c>
      <c r="Z152" s="2" t="s">
        <v>672</v>
      </c>
      <c r="AA152" t="s">
        <v>38</v>
      </c>
      <c r="AB152" t="s">
        <v>38</v>
      </c>
      <c r="AC152" t="s">
        <v>38</v>
      </c>
      <c r="AD152" t="s">
        <v>38</v>
      </c>
      <c r="AE152" t="s">
        <v>38</v>
      </c>
      <c r="AF152" s="2" t="s">
        <v>38</v>
      </c>
    </row>
    <row r="153" spans="1:32" ht="165" x14ac:dyDescent="0.25">
      <c r="A153" s="8" t="s">
        <v>750</v>
      </c>
      <c r="B153" s="6" t="s">
        <v>406</v>
      </c>
      <c r="C153" s="7">
        <v>45967</v>
      </c>
      <c r="D153" s="9" t="str">
        <f>HYPERLINK("https://www.epingalert.org/en/Search?viewData= G/TBT/N/CHL/760"," G/TBT/N/CHL/760")</f>
        <v xml:space="preserve"> G/TBT/N/CHL/760</v>
      </c>
      <c r="E153" s="8" t="s">
        <v>748</v>
      </c>
      <c r="F153" s="8" t="s">
        <v>749</v>
      </c>
      <c r="H153" s="8" t="s">
        <v>38</v>
      </c>
      <c r="I153" s="8" t="s">
        <v>751</v>
      </c>
      <c r="J153" s="8" t="s">
        <v>50</v>
      </c>
      <c r="K153" s="8" t="s">
        <v>38</v>
      </c>
      <c r="L153" s="6"/>
      <c r="M153" s="7" t="s">
        <v>38</v>
      </c>
      <c r="N153" s="6" t="s">
        <v>39</v>
      </c>
      <c r="O153" s="8" t="s">
        <v>752</v>
      </c>
      <c r="P153" s="6" t="str">
        <f>HYPERLINK("https://docs.wto.org/imrd/directdoc.asp?DDFDocuments/t/G/TBTN25/CHL760.DOCX", "https://docs.wto.org/imrd/directdoc.asp?DDFDocuments/t/G/TBTN25/CHL760.DOCX")</f>
        <v>https://docs.wto.org/imrd/directdoc.asp?DDFDocuments/t/G/TBTN25/CHL760.DOCX</v>
      </c>
      <c r="Q153" s="6" t="str">
        <f>HYPERLINK("https://docs.wto.org/imrd/directdoc.asp?DDFDocuments/u/G/TBTN25/CHL760.DOCX", "https://docs.wto.org/imrd/directdoc.asp?DDFDocuments/u/G/TBTN25/CHL760.DOCX")</f>
        <v>https://docs.wto.org/imrd/directdoc.asp?DDFDocuments/u/G/TBTN25/CHL760.DOCX</v>
      </c>
      <c r="R153" s="6" t="str">
        <f>HYPERLINK("https://docs.wto.org/imrd/directdoc.asp?DDFDocuments/v/G/TBTN25/CHL760.DOCX", "https://docs.wto.org/imrd/directdoc.asp?DDFDocuments/v/G/TBTN25/CHL760.DOCX")</f>
        <v>https://docs.wto.org/imrd/directdoc.asp?DDFDocuments/v/G/TBTN25/CHL760.DOCX</v>
      </c>
      <c r="S153" t="s">
        <v>42</v>
      </c>
      <c r="T153" t="s">
        <v>41</v>
      </c>
      <c r="U153" t="s">
        <v>42</v>
      </c>
      <c r="V153" t="s">
        <v>42</v>
      </c>
      <c r="W153" t="s">
        <v>42</v>
      </c>
      <c r="X153" t="s">
        <v>42</v>
      </c>
      <c r="Y153" t="s">
        <v>42</v>
      </c>
      <c r="Z153" s="2" t="s">
        <v>753</v>
      </c>
      <c r="AA153" t="s">
        <v>38</v>
      </c>
      <c r="AB153" t="s">
        <v>38</v>
      </c>
      <c r="AC153" t="s">
        <v>38</v>
      </c>
      <c r="AD153" t="s">
        <v>38</v>
      </c>
      <c r="AE153" t="s">
        <v>38</v>
      </c>
      <c r="AF153" s="2" t="s">
        <v>38</v>
      </c>
    </row>
    <row r="154" spans="1:32" ht="270" x14ac:dyDescent="0.25">
      <c r="A154" s="8" t="s">
        <v>756</v>
      </c>
      <c r="B154" s="6" t="s">
        <v>470</v>
      </c>
      <c r="C154" s="7">
        <v>45967</v>
      </c>
      <c r="D154" s="9" t="str">
        <f>HYPERLINK("https://www.epingalert.org/en/Search?viewData= G/TBT/N/VNM/373"," G/TBT/N/VNM/373")</f>
        <v xml:space="preserve"> G/TBT/N/VNM/373</v>
      </c>
      <c r="E154" s="8" t="s">
        <v>754</v>
      </c>
      <c r="F154" s="8" t="s">
        <v>755</v>
      </c>
      <c r="H154" s="8" t="s">
        <v>38</v>
      </c>
      <c r="I154" s="8" t="s">
        <v>38</v>
      </c>
      <c r="J154" s="8" t="s">
        <v>757</v>
      </c>
      <c r="K154" s="8" t="s">
        <v>38</v>
      </c>
      <c r="L154" s="6"/>
      <c r="M154" s="7">
        <v>46027</v>
      </c>
      <c r="N154" s="6" t="s">
        <v>39</v>
      </c>
      <c r="O154" s="8" t="s">
        <v>758</v>
      </c>
      <c r="P154" s="6" t="str">
        <f>HYPERLINK("https://docs.wto.org/imrd/directdoc.asp?DDFDocuments/t/G/TBTN25/VNM373.DOCX", "https://docs.wto.org/imrd/directdoc.asp?DDFDocuments/t/G/TBTN25/VNM373.DOCX")</f>
        <v>https://docs.wto.org/imrd/directdoc.asp?DDFDocuments/t/G/TBTN25/VNM373.DOCX</v>
      </c>
      <c r="Q154" s="6" t="str">
        <f>HYPERLINK("https://docs.wto.org/imrd/directdoc.asp?DDFDocuments/u/G/TBTN25/VNM373.DOCX", "https://docs.wto.org/imrd/directdoc.asp?DDFDocuments/u/G/TBTN25/VNM373.DOCX")</f>
        <v>https://docs.wto.org/imrd/directdoc.asp?DDFDocuments/u/G/TBTN25/VNM373.DOCX</v>
      </c>
      <c r="R154" s="6" t="str">
        <f>HYPERLINK("https://docs.wto.org/imrd/directdoc.asp?DDFDocuments/v/G/TBTN25/VNM373.DOCX", "https://docs.wto.org/imrd/directdoc.asp?DDFDocuments/v/G/TBTN25/VNM373.DOCX")</f>
        <v>https://docs.wto.org/imrd/directdoc.asp?DDFDocuments/v/G/TBTN25/VNM373.DOCX</v>
      </c>
      <c r="S154" t="s">
        <v>41</v>
      </c>
      <c r="T154" t="s">
        <v>42</v>
      </c>
      <c r="U154" t="s">
        <v>42</v>
      </c>
      <c r="V154" t="s">
        <v>42</v>
      </c>
      <c r="W154" t="s">
        <v>42</v>
      </c>
      <c r="X154" t="s">
        <v>42</v>
      </c>
      <c r="Y154" t="s">
        <v>42</v>
      </c>
      <c r="Z154" s="2" t="s">
        <v>759</v>
      </c>
      <c r="AA154" t="s">
        <v>38</v>
      </c>
      <c r="AB154" t="s">
        <v>38</v>
      </c>
      <c r="AC154" t="s">
        <v>38</v>
      </c>
      <c r="AD154" t="s">
        <v>38</v>
      </c>
      <c r="AE154" t="s">
        <v>38</v>
      </c>
      <c r="AF154" s="2" t="s">
        <v>38</v>
      </c>
    </row>
    <row r="155" spans="1:32" ht="30" x14ac:dyDescent="0.25">
      <c r="A155" s="8" t="s">
        <v>763</v>
      </c>
      <c r="B155" s="6" t="s">
        <v>760</v>
      </c>
      <c r="C155" s="7">
        <v>45967</v>
      </c>
      <c r="D155" s="9" t="str">
        <f>HYPERLINK("https://www.epingalert.org/en/Search?viewData= G/TBT/N/PRY/151"," G/TBT/N/PRY/151")</f>
        <v xml:space="preserve"> G/TBT/N/PRY/151</v>
      </c>
      <c r="E155" s="8" t="s">
        <v>761</v>
      </c>
      <c r="F155" s="8" t="s">
        <v>762</v>
      </c>
      <c r="H155" s="8" t="s">
        <v>38</v>
      </c>
      <c r="I155" s="8" t="s">
        <v>764</v>
      </c>
      <c r="J155" s="8" t="s">
        <v>765</v>
      </c>
      <c r="K155" s="8" t="s">
        <v>224</v>
      </c>
      <c r="L155" s="6"/>
      <c r="M155" s="7">
        <v>46027</v>
      </c>
      <c r="N155" s="6" t="s">
        <v>39</v>
      </c>
      <c r="O155" s="8" t="s">
        <v>766</v>
      </c>
      <c r="P155" s="6" t="str">
        <f>HYPERLINK("https://docs.wto.org/imrd/directdoc.asp?DDFDocuments/t/G/TBTN25/PRY151.DOCX", "https://docs.wto.org/imrd/directdoc.asp?DDFDocuments/t/G/TBTN25/PRY151.DOCX")</f>
        <v>https://docs.wto.org/imrd/directdoc.asp?DDFDocuments/t/G/TBTN25/PRY151.DOCX</v>
      </c>
      <c r="Q155" s="6" t="str">
        <f>HYPERLINK("https://docs.wto.org/imrd/directdoc.asp?DDFDocuments/u/G/TBTN25/PRY151.DOCX", "https://docs.wto.org/imrd/directdoc.asp?DDFDocuments/u/G/TBTN25/PRY151.DOCX")</f>
        <v>https://docs.wto.org/imrd/directdoc.asp?DDFDocuments/u/G/TBTN25/PRY151.DOCX</v>
      </c>
      <c r="R155" s="6" t="str">
        <f>HYPERLINK("https://docs.wto.org/imrd/directdoc.asp?DDFDocuments/v/G/TBTN25/PRY151.DOCX", "https://docs.wto.org/imrd/directdoc.asp?DDFDocuments/v/G/TBTN25/PRY151.DOCX")</f>
        <v>https://docs.wto.org/imrd/directdoc.asp?DDFDocuments/v/G/TBTN25/PRY151.DOCX</v>
      </c>
      <c r="S155" t="s">
        <v>41</v>
      </c>
      <c r="T155" t="s">
        <v>42</v>
      </c>
      <c r="U155" t="s">
        <v>42</v>
      </c>
      <c r="V155" t="s">
        <v>42</v>
      </c>
      <c r="W155" t="s">
        <v>42</v>
      </c>
      <c r="X155" t="s">
        <v>42</v>
      </c>
      <c r="Y155" t="s">
        <v>42</v>
      </c>
      <c r="Z155" s="2" t="s">
        <v>38</v>
      </c>
      <c r="AA155" t="s">
        <v>38</v>
      </c>
      <c r="AB155" t="s">
        <v>38</v>
      </c>
      <c r="AC155" t="s">
        <v>38</v>
      </c>
      <c r="AD155" t="s">
        <v>38</v>
      </c>
      <c r="AE155" t="s">
        <v>38</v>
      </c>
      <c r="AF155" s="2" t="s">
        <v>38</v>
      </c>
    </row>
    <row r="156" spans="1:32" ht="60" x14ac:dyDescent="0.25">
      <c r="A156" s="8" t="s">
        <v>769</v>
      </c>
      <c r="B156" s="6" t="s">
        <v>283</v>
      </c>
      <c r="C156" s="7">
        <v>45967</v>
      </c>
      <c r="D156" s="9" t="str">
        <f>HYPERLINK("https://www.epingalert.org/en/Search?viewData= G/TBT/N/JOR/75"," G/TBT/N/JOR/75")</f>
        <v xml:space="preserve"> G/TBT/N/JOR/75</v>
      </c>
      <c r="E156" s="8" t="s">
        <v>767</v>
      </c>
      <c r="F156" s="8" t="s">
        <v>768</v>
      </c>
      <c r="H156" s="8" t="s">
        <v>770</v>
      </c>
      <c r="I156" s="8" t="s">
        <v>771</v>
      </c>
      <c r="J156" s="8" t="s">
        <v>772</v>
      </c>
      <c r="K156" s="8" t="s">
        <v>224</v>
      </c>
      <c r="L156" s="6"/>
      <c r="M156" s="7">
        <v>46027</v>
      </c>
      <c r="N156" s="6" t="s">
        <v>39</v>
      </c>
      <c r="O156" s="8" t="s">
        <v>773</v>
      </c>
      <c r="P156" s="6" t="str">
        <f>HYPERLINK("https://docs.wto.org/imrd/directdoc.asp?DDFDocuments/t/G/TBTN25/JOR75.DOCX", "https://docs.wto.org/imrd/directdoc.asp?DDFDocuments/t/G/TBTN25/JOR75.DOCX")</f>
        <v>https://docs.wto.org/imrd/directdoc.asp?DDFDocuments/t/G/TBTN25/JOR75.DOCX</v>
      </c>
      <c r="Q156" s="6" t="str">
        <f>HYPERLINK("https://docs.wto.org/imrd/directdoc.asp?DDFDocuments/u/G/TBTN25/JOR75.DOCX", "https://docs.wto.org/imrd/directdoc.asp?DDFDocuments/u/G/TBTN25/JOR75.DOCX")</f>
        <v>https://docs.wto.org/imrd/directdoc.asp?DDFDocuments/u/G/TBTN25/JOR75.DOCX</v>
      </c>
      <c r="R156" s="6" t="str">
        <f>HYPERLINK("https://docs.wto.org/imrd/directdoc.asp?DDFDocuments/v/G/TBTN25/JOR75.DOCX", "https://docs.wto.org/imrd/directdoc.asp?DDFDocuments/v/G/TBTN25/JOR75.DOCX")</f>
        <v>https://docs.wto.org/imrd/directdoc.asp?DDFDocuments/v/G/TBTN25/JOR75.DOCX</v>
      </c>
      <c r="S156" t="s">
        <v>41</v>
      </c>
      <c r="T156" t="s">
        <v>42</v>
      </c>
      <c r="U156" t="s">
        <v>42</v>
      </c>
      <c r="V156" t="s">
        <v>42</v>
      </c>
      <c r="W156" t="s">
        <v>42</v>
      </c>
      <c r="X156" t="s">
        <v>42</v>
      </c>
      <c r="Y156" t="s">
        <v>42</v>
      </c>
      <c r="Z156" s="2" t="s">
        <v>774</v>
      </c>
      <c r="AA156" t="s">
        <v>38</v>
      </c>
      <c r="AB156" t="s">
        <v>38</v>
      </c>
      <c r="AC156" t="s">
        <v>38</v>
      </c>
      <c r="AD156" t="s">
        <v>38</v>
      </c>
      <c r="AE156" t="s">
        <v>38</v>
      </c>
      <c r="AF156" s="2" t="s">
        <v>38</v>
      </c>
    </row>
    <row r="157" spans="1:32" ht="105" x14ac:dyDescent="0.25">
      <c r="A157" s="8" t="s">
        <v>268</v>
      </c>
      <c r="B157" s="6" t="s">
        <v>70</v>
      </c>
      <c r="C157" s="7">
        <v>45967</v>
      </c>
      <c r="D157" s="9" t="str">
        <f>HYPERLINK("https://www.epingalert.org/en/Search?viewData= G/TBT/N/EU/1168"," G/TBT/N/EU/1168")</f>
        <v xml:space="preserve"> G/TBT/N/EU/1168</v>
      </c>
      <c r="E157" s="8" t="s">
        <v>775</v>
      </c>
      <c r="F157" s="8" t="s">
        <v>776</v>
      </c>
      <c r="H157" s="8" t="s">
        <v>38</v>
      </c>
      <c r="I157" s="8" t="s">
        <v>74</v>
      </c>
      <c r="J157" s="8" t="s">
        <v>269</v>
      </c>
      <c r="K157" s="8" t="s">
        <v>38</v>
      </c>
      <c r="L157" s="6"/>
      <c r="M157" s="7">
        <v>46027</v>
      </c>
      <c r="N157" s="6" t="s">
        <v>39</v>
      </c>
      <c r="O157" s="8" t="s">
        <v>777</v>
      </c>
      <c r="P157" s="6" t="str">
        <f>HYPERLINK("https://docs.wto.org/imrd/directdoc.asp?DDFDocuments/t/G/TBTN25/EU1168.DOCX", "https://docs.wto.org/imrd/directdoc.asp?DDFDocuments/t/G/TBTN25/EU1168.DOCX")</f>
        <v>https://docs.wto.org/imrd/directdoc.asp?DDFDocuments/t/G/TBTN25/EU1168.DOCX</v>
      </c>
      <c r="Q157" s="6" t="str">
        <f>HYPERLINK("https://docs.wto.org/imrd/directdoc.asp?DDFDocuments/u/G/TBTN25/EU1168.DOCX", "https://docs.wto.org/imrd/directdoc.asp?DDFDocuments/u/G/TBTN25/EU1168.DOCX")</f>
        <v>https://docs.wto.org/imrd/directdoc.asp?DDFDocuments/u/G/TBTN25/EU1168.DOCX</v>
      </c>
      <c r="R157" s="6" t="str">
        <f>HYPERLINK("https://docs.wto.org/imrd/directdoc.asp?DDFDocuments/v/G/TBTN25/EU1168.DOCX", "https://docs.wto.org/imrd/directdoc.asp?DDFDocuments/v/G/TBTN25/EU1168.DOCX")</f>
        <v>https://docs.wto.org/imrd/directdoc.asp?DDFDocuments/v/G/TBTN25/EU1168.DOCX</v>
      </c>
      <c r="S157" t="s">
        <v>41</v>
      </c>
      <c r="T157" t="s">
        <v>42</v>
      </c>
      <c r="U157" t="s">
        <v>42</v>
      </c>
      <c r="V157" t="s">
        <v>42</v>
      </c>
      <c r="W157" t="s">
        <v>42</v>
      </c>
      <c r="X157" t="s">
        <v>42</v>
      </c>
      <c r="Y157" t="s">
        <v>42</v>
      </c>
      <c r="Z157" s="2" t="s">
        <v>778</v>
      </c>
      <c r="AA157" t="s">
        <v>38</v>
      </c>
      <c r="AB157" t="s">
        <v>38</v>
      </c>
      <c r="AC157" t="s">
        <v>38</v>
      </c>
      <c r="AD157" t="s">
        <v>38</v>
      </c>
      <c r="AE157" t="s">
        <v>38</v>
      </c>
      <c r="AF157" s="2" t="s">
        <v>38</v>
      </c>
    </row>
    <row r="158" spans="1:32" ht="75" x14ac:dyDescent="0.25">
      <c r="A158" s="8" t="s">
        <v>781</v>
      </c>
      <c r="B158" s="6" t="s">
        <v>70</v>
      </c>
      <c r="C158" s="7">
        <v>45967</v>
      </c>
      <c r="D158" s="9" t="str">
        <f>HYPERLINK("https://www.epingalert.org/en/Search?viewData= G/TBT/N/EU/1167"," G/TBT/N/EU/1167")</f>
        <v xml:space="preserve"> G/TBT/N/EU/1167</v>
      </c>
      <c r="E158" s="8" t="s">
        <v>779</v>
      </c>
      <c r="F158" s="8" t="s">
        <v>780</v>
      </c>
      <c r="H158" s="8" t="s">
        <v>38</v>
      </c>
      <c r="I158" s="8" t="s">
        <v>74</v>
      </c>
      <c r="J158" s="8" t="s">
        <v>782</v>
      </c>
      <c r="K158" s="8" t="s">
        <v>58</v>
      </c>
      <c r="L158" s="6"/>
      <c r="M158" s="7">
        <v>46027</v>
      </c>
      <c r="N158" s="6" t="s">
        <v>39</v>
      </c>
      <c r="O158" s="8" t="s">
        <v>783</v>
      </c>
      <c r="P158" s="6" t="str">
        <f>HYPERLINK("https://docs.wto.org/imrd/directdoc.asp?DDFDocuments/t/G/TBTN25/EU1167.DOCX", "https://docs.wto.org/imrd/directdoc.asp?DDFDocuments/t/G/TBTN25/EU1167.DOCX")</f>
        <v>https://docs.wto.org/imrd/directdoc.asp?DDFDocuments/t/G/TBTN25/EU1167.DOCX</v>
      </c>
      <c r="Q158" s="6" t="str">
        <f>HYPERLINK("https://docs.wto.org/imrd/directdoc.asp?DDFDocuments/u/G/TBTN25/EU1167.DOCX", "https://docs.wto.org/imrd/directdoc.asp?DDFDocuments/u/G/TBTN25/EU1167.DOCX")</f>
        <v>https://docs.wto.org/imrd/directdoc.asp?DDFDocuments/u/G/TBTN25/EU1167.DOCX</v>
      </c>
      <c r="R158" s="6" t="str">
        <f>HYPERLINK("https://docs.wto.org/imrd/directdoc.asp?DDFDocuments/v/G/TBTN25/EU1167.DOCX", "https://docs.wto.org/imrd/directdoc.asp?DDFDocuments/v/G/TBTN25/EU1167.DOCX")</f>
        <v>https://docs.wto.org/imrd/directdoc.asp?DDFDocuments/v/G/TBTN25/EU1167.DOCX</v>
      </c>
      <c r="S158" t="s">
        <v>41</v>
      </c>
      <c r="T158" t="s">
        <v>42</v>
      </c>
      <c r="U158" t="s">
        <v>42</v>
      </c>
      <c r="V158" t="s">
        <v>42</v>
      </c>
      <c r="W158" t="s">
        <v>42</v>
      </c>
      <c r="X158" t="s">
        <v>42</v>
      </c>
      <c r="Y158" t="s">
        <v>42</v>
      </c>
      <c r="Z158" s="2" t="s">
        <v>784</v>
      </c>
      <c r="AA158" t="s">
        <v>38</v>
      </c>
      <c r="AB158" t="s">
        <v>38</v>
      </c>
      <c r="AC158" t="s">
        <v>38</v>
      </c>
      <c r="AD158" t="s">
        <v>38</v>
      </c>
      <c r="AE158" t="s">
        <v>38</v>
      </c>
      <c r="AF158" s="2" t="s">
        <v>38</v>
      </c>
    </row>
    <row r="159" spans="1:32" ht="45" x14ac:dyDescent="0.25">
      <c r="A159" s="8" t="s">
        <v>763</v>
      </c>
      <c r="B159" s="6" t="s">
        <v>760</v>
      </c>
      <c r="C159" s="7">
        <v>45967</v>
      </c>
      <c r="D159" s="9" t="str">
        <f>HYPERLINK("https://www.epingalert.org/en/Search?viewData= G/TBT/N/PRY/152"," G/TBT/N/PRY/152")</f>
        <v xml:space="preserve"> G/TBT/N/PRY/152</v>
      </c>
      <c r="E159" s="8" t="s">
        <v>785</v>
      </c>
      <c r="F159" s="8" t="s">
        <v>786</v>
      </c>
      <c r="H159" s="8" t="s">
        <v>38</v>
      </c>
      <c r="I159" s="8" t="s">
        <v>764</v>
      </c>
      <c r="J159" s="8" t="s">
        <v>765</v>
      </c>
      <c r="K159" s="8" t="s">
        <v>787</v>
      </c>
      <c r="L159" s="6"/>
      <c r="M159" s="7">
        <v>46027</v>
      </c>
      <c r="N159" s="6" t="s">
        <v>39</v>
      </c>
      <c r="O159" s="8" t="s">
        <v>788</v>
      </c>
      <c r="P159" s="6" t="str">
        <f>HYPERLINK("https://docs.wto.org/imrd/directdoc.asp?DDFDocuments/t/G/TBTN25/PRY152.DOCX", "https://docs.wto.org/imrd/directdoc.asp?DDFDocuments/t/G/TBTN25/PRY152.DOCX")</f>
        <v>https://docs.wto.org/imrd/directdoc.asp?DDFDocuments/t/G/TBTN25/PRY152.DOCX</v>
      </c>
      <c r="Q159" s="6" t="str">
        <f>HYPERLINK("https://docs.wto.org/imrd/directdoc.asp?DDFDocuments/u/G/TBTN25/PRY152.DOCX", "https://docs.wto.org/imrd/directdoc.asp?DDFDocuments/u/G/TBTN25/PRY152.DOCX")</f>
        <v>https://docs.wto.org/imrd/directdoc.asp?DDFDocuments/u/G/TBTN25/PRY152.DOCX</v>
      </c>
      <c r="R159" s="6" t="str">
        <f>HYPERLINK("https://docs.wto.org/imrd/directdoc.asp?DDFDocuments/v/G/TBTN25/PRY152.DOCX", "https://docs.wto.org/imrd/directdoc.asp?DDFDocuments/v/G/TBTN25/PRY152.DOCX")</f>
        <v>https://docs.wto.org/imrd/directdoc.asp?DDFDocuments/v/G/TBTN25/PRY152.DOCX</v>
      </c>
      <c r="S159" t="s">
        <v>41</v>
      </c>
      <c r="T159" t="s">
        <v>42</v>
      </c>
      <c r="U159" t="s">
        <v>42</v>
      </c>
      <c r="V159" t="s">
        <v>42</v>
      </c>
      <c r="W159" t="s">
        <v>42</v>
      </c>
      <c r="X159" t="s">
        <v>42</v>
      </c>
      <c r="Y159" t="s">
        <v>42</v>
      </c>
      <c r="Z159" s="2" t="s">
        <v>38</v>
      </c>
      <c r="AA159" t="s">
        <v>38</v>
      </c>
      <c r="AB159" t="s">
        <v>38</v>
      </c>
      <c r="AC159" t="s">
        <v>38</v>
      </c>
      <c r="AD159" t="s">
        <v>38</v>
      </c>
      <c r="AE159" t="s">
        <v>38</v>
      </c>
      <c r="AF159" s="2" t="s">
        <v>38</v>
      </c>
    </row>
    <row r="160" spans="1:32" ht="135" x14ac:dyDescent="0.25">
      <c r="A160" s="8" t="s">
        <v>791</v>
      </c>
      <c r="B160" s="6" t="s">
        <v>406</v>
      </c>
      <c r="C160" s="7">
        <v>45967</v>
      </c>
      <c r="D160" s="9" t="str">
        <f>HYPERLINK("https://www.epingalert.org/en/Search?viewData= G/TBT/N/CHL/759"," G/TBT/N/CHL/759")</f>
        <v xml:space="preserve"> G/TBT/N/CHL/759</v>
      </c>
      <c r="E160" s="8" t="s">
        <v>789</v>
      </c>
      <c r="F160" s="8" t="s">
        <v>790</v>
      </c>
      <c r="H160" s="8" t="s">
        <v>38</v>
      </c>
      <c r="I160" s="8" t="s">
        <v>792</v>
      </c>
      <c r="J160" s="8" t="s">
        <v>67</v>
      </c>
      <c r="K160" s="8" t="s">
        <v>38</v>
      </c>
      <c r="L160" s="6"/>
      <c r="M160" s="7">
        <v>46027</v>
      </c>
      <c r="N160" s="6" t="s">
        <v>39</v>
      </c>
      <c r="O160" s="6"/>
      <c r="P160" s="6" t="str">
        <f>HYPERLINK("https://docs.wto.org/imrd/directdoc.asp?DDFDocuments/t/G/TBTN25/CHL759.DOCX", "https://docs.wto.org/imrd/directdoc.asp?DDFDocuments/t/G/TBTN25/CHL759.DOCX")</f>
        <v>https://docs.wto.org/imrd/directdoc.asp?DDFDocuments/t/G/TBTN25/CHL759.DOCX</v>
      </c>
      <c r="Q160" s="6" t="str">
        <f>HYPERLINK("https://docs.wto.org/imrd/directdoc.asp?DDFDocuments/u/G/TBTN25/CHL759.DOCX", "https://docs.wto.org/imrd/directdoc.asp?DDFDocuments/u/G/TBTN25/CHL759.DOCX")</f>
        <v>https://docs.wto.org/imrd/directdoc.asp?DDFDocuments/u/G/TBTN25/CHL759.DOCX</v>
      </c>
      <c r="R160" s="6" t="str">
        <f>HYPERLINK("https://docs.wto.org/imrd/directdoc.asp?DDFDocuments/v/G/TBTN25/CHL759.DOCX", "https://docs.wto.org/imrd/directdoc.asp?DDFDocuments/v/G/TBTN25/CHL759.DOCX")</f>
        <v>https://docs.wto.org/imrd/directdoc.asp?DDFDocuments/v/G/TBTN25/CHL759.DOCX</v>
      </c>
      <c r="S160" t="s">
        <v>41</v>
      </c>
      <c r="T160" t="s">
        <v>42</v>
      </c>
      <c r="U160" t="s">
        <v>41</v>
      </c>
      <c r="V160" t="s">
        <v>42</v>
      </c>
      <c r="W160" t="s">
        <v>42</v>
      </c>
      <c r="X160" t="s">
        <v>42</v>
      </c>
      <c r="Y160" t="s">
        <v>42</v>
      </c>
      <c r="Z160" s="2" t="s">
        <v>793</v>
      </c>
      <c r="AA160" t="s">
        <v>38</v>
      </c>
      <c r="AB160" t="s">
        <v>38</v>
      </c>
      <c r="AC160" t="s">
        <v>38</v>
      </c>
      <c r="AD160" t="s">
        <v>38</v>
      </c>
      <c r="AE160" t="s">
        <v>38</v>
      </c>
      <c r="AF160" s="2" t="s">
        <v>38</v>
      </c>
    </row>
    <row r="161" spans="1:32" ht="390" x14ac:dyDescent="0.25">
      <c r="A161" s="8" t="s">
        <v>796</v>
      </c>
      <c r="B161" s="6" t="s">
        <v>406</v>
      </c>
      <c r="C161" s="7">
        <v>45967</v>
      </c>
      <c r="D161" s="9" t="str">
        <f>HYPERLINK("https://www.epingalert.org/en/Search?viewData= G/TBT/N/CHL/758"," G/TBT/N/CHL/758")</f>
        <v xml:space="preserve"> G/TBT/N/CHL/758</v>
      </c>
      <c r="E161" s="8" t="s">
        <v>794</v>
      </c>
      <c r="F161" s="8" t="s">
        <v>795</v>
      </c>
      <c r="H161" s="8" t="s">
        <v>38</v>
      </c>
      <c r="I161" s="8" t="s">
        <v>797</v>
      </c>
      <c r="J161" s="8" t="s">
        <v>67</v>
      </c>
      <c r="K161" s="8" t="s">
        <v>38</v>
      </c>
      <c r="L161" s="6"/>
      <c r="M161" s="7">
        <v>46027</v>
      </c>
      <c r="N161" s="6" t="s">
        <v>39</v>
      </c>
      <c r="O161" s="6"/>
      <c r="P161" s="6" t="str">
        <f>HYPERLINK("https://docs.wto.org/imrd/directdoc.asp?DDFDocuments/t/G/TBTN25/CHL758.DOCX", "https://docs.wto.org/imrd/directdoc.asp?DDFDocuments/t/G/TBTN25/CHL758.DOCX")</f>
        <v>https://docs.wto.org/imrd/directdoc.asp?DDFDocuments/t/G/TBTN25/CHL758.DOCX</v>
      </c>
      <c r="Q161" s="6" t="str">
        <f>HYPERLINK("https://docs.wto.org/imrd/directdoc.asp?DDFDocuments/u/G/TBTN25/CHL758.DOCX", "https://docs.wto.org/imrd/directdoc.asp?DDFDocuments/u/G/TBTN25/CHL758.DOCX")</f>
        <v>https://docs.wto.org/imrd/directdoc.asp?DDFDocuments/u/G/TBTN25/CHL758.DOCX</v>
      </c>
      <c r="R161" s="6" t="str">
        <f>HYPERLINK("https://docs.wto.org/imrd/directdoc.asp?DDFDocuments/v/G/TBTN25/CHL758.DOCX", "https://docs.wto.org/imrd/directdoc.asp?DDFDocuments/v/G/TBTN25/CHL758.DOCX")</f>
        <v>https://docs.wto.org/imrd/directdoc.asp?DDFDocuments/v/G/TBTN25/CHL758.DOCX</v>
      </c>
      <c r="S161" t="s">
        <v>41</v>
      </c>
      <c r="T161" t="s">
        <v>42</v>
      </c>
      <c r="U161" t="s">
        <v>41</v>
      </c>
      <c r="V161" t="s">
        <v>42</v>
      </c>
      <c r="W161" t="s">
        <v>42</v>
      </c>
      <c r="X161" t="s">
        <v>42</v>
      </c>
      <c r="Y161" t="s">
        <v>42</v>
      </c>
      <c r="Z161" s="2" t="s">
        <v>798</v>
      </c>
      <c r="AA161" t="s">
        <v>38</v>
      </c>
      <c r="AB161" t="s">
        <v>38</v>
      </c>
      <c r="AC161" t="s">
        <v>38</v>
      </c>
      <c r="AD161" t="s">
        <v>38</v>
      </c>
      <c r="AE161" t="s">
        <v>38</v>
      </c>
      <c r="AF161" s="2" t="s">
        <v>38</v>
      </c>
    </row>
    <row r="162" spans="1:32" ht="105" x14ac:dyDescent="0.25">
      <c r="A162" s="8" t="s">
        <v>268</v>
      </c>
      <c r="B162" s="6" t="s">
        <v>70</v>
      </c>
      <c r="C162" s="7">
        <v>45967</v>
      </c>
      <c r="D162" s="9" t="str">
        <f>HYPERLINK("https://www.epingalert.org/en/Search?viewData= G/TBT/N/EU/1169"," G/TBT/N/EU/1169")</f>
        <v xml:space="preserve"> G/TBT/N/EU/1169</v>
      </c>
      <c r="E162" s="8" t="s">
        <v>799</v>
      </c>
      <c r="F162" s="8" t="s">
        <v>800</v>
      </c>
      <c r="H162" s="8" t="s">
        <v>38</v>
      </c>
      <c r="I162" s="8" t="s">
        <v>74</v>
      </c>
      <c r="J162" s="8" t="s">
        <v>269</v>
      </c>
      <c r="K162" s="8" t="s">
        <v>38</v>
      </c>
      <c r="L162" s="6"/>
      <c r="M162" s="7">
        <v>46027</v>
      </c>
      <c r="N162" s="6" t="s">
        <v>39</v>
      </c>
      <c r="O162" s="8" t="s">
        <v>801</v>
      </c>
      <c r="P162" s="6" t="str">
        <f>HYPERLINK("https://docs.wto.org/imrd/directdoc.asp?DDFDocuments/t/G/TBTN25/EU1169.DOCX", "https://docs.wto.org/imrd/directdoc.asp?DDFDocuments/t/G/TBTN25/EU1169.DOCX")</f>
        <v>https://docs.wto.org/imrd/directdoc.asp?DDFDocuments/t/G/TBTN25/EU1169.DOCX</v>
      </c>
      <c r="Q162" s="6" t="str">
        <f>HYPERLINK("https://docs.wto.org/imrd/directdoc.asp?DDFDocuments/u/G/TBTN25/EU1169.DOCX", "https://docs.wto.org/imrd/directdoc.asp?DDFDocuments/u/G/TBTN25/EU1169.DOCX")</f>
        <v>https://docs.wto.org/imrd/directdoc.asp?DDFDocuments/u/G/TBTN25/EU1169.DOCX</v>
      </c>
      <c r="R162" s="6" t="str">
        <f>HYPERLINK("https://docs.wto.org/imrd/directdoc.asp?DDFDocuments/v/G/TBTN25/EU1169.DOCX", "https://docs.wto.org/imrd/directdoc.asp?DDFDocuments/v/G/TBTN25/EU1169.DOCX")</f>
        <v>https://docs.wto.org/imrd/directdoc.asp?DDFDocuments/v/G/TBTN25/EU1169.DOCX</v>
      </c>
      <c r="S162" t="s">
        <v>41</v>
      </c>
      <c r="T162" t="s">
        <v>42</v>
      </c>
      <c r="U162" t="s">
        <v>42</v>
      </c>
      <c r="V162" t="s">
        <v>42</v>
      </c>
      <c r="W162" t="s">
        <v>42</v>
      </c>
      <c r="X162" t="s">
        <v>42</v>
      </c>
      <c r="Y162" t="s">
        <v>42</v>
      </c>
      <c r="Z162" s="2" t="s">
        <v>778</v>
      </c>
      <c r="AA162" t="s">
        <v>38</v>
      </c>
      <c r="AB162" t="s">
        <v>38</v>
      </c>
      <c r="AC162" t="s">
        <v>38</v>
      </c>
      <c r="AD162" t="s">
        <v>38</v>
      </c>
      <c r="AE162" t="s">
        <v>38</v>
      </c>
      <c r="AF162" s="2" t="s">
        <v>38</v>
      </c>
    </row>
    <row r="163" spans="1:32" ht="75" x14ac:dyDescent="0.25">
      <c r="A163" s="8" t="s">
        <v>769</v>
      </c>
      <c r="B163" s="6" t="s">
        <v>283</v>
      </c>
      <c r="C163" s="7">
        <v>45967</v>
      </c>
      <c r="D163" s="9" t="str">
        <f>HYPERLINK("https://www.epingalert.org/en/Search?viewData= G/TBT/N/JOR/76"," G/TBT/N/JOR/76")</f>
        <v xml:space="preserve"> G/TBT/N/JOR/76</v>
      </c>
      <c r="E163" s="8" t="s">
        <v>802</v>
      </c>
      <c r="F163" s="8" t="s">
        <v>803</v>
      </c>
      <c r="H163" s="8" t="s">
        <v>770</v>
      </c>
      <c r="I163" s="8" t="s">
        <v>771</v>
      </c>
      <c r="J163" s="8" t="s">
        <v>772</v>
      </c>
      <c r="K163" s="8" t="s">
        <v>224</v>
      </c>
      <c r="L163" s="6"/>
      <c r="M163" s="7">
        <v>46027</v>
      </c>
      <c r="N163" s="6" t="s">
        <v>39</v>
      </c>
      <c r="O163" s="8" t="s">
        <v>804</v>
      </c>
      <c r="P163" s="6" t="str">
        <f>HYPERLINK("https://docs.wto.org/imrd/directdoc.asp?DDFDocuments/t/G/TBTN25/JOR76.DOCX", "https://docs.wto.org/imrd/directdoc.asp?DDFDocuments/t/G/TBTN25/JOR76.DOCX")</f>
        <v>https://docs.wto.org/imrd/directdoc.asp?DDFDocuments/t/G/TBTN25/JOR76.DOCX</v>
      </c>
      <c r="Q163" s="6" t="str">
        <f>HYPERLINK("https://docs.wto.org/imrd/directdoc.asp?DDFDocuments/u/G/TBTN25/JOR76.DOCX", "https://docs.wto.org/imrd/directdoc.asp?DDFDocuments/u/G/TBTN25/JOR76.DOCX")</f>
        <v>https://docs.wto.org/imrd/directdoc.asp?DDFDocuments/u/G/TBTN25/JOR76.DOCX</v>
      </c>
      <c r="R163" s="6" t="str">
        <f>HYPERLINK("https://docs.wto.org/imrd/directdoc.asp?DDFDocuments/v/G/TBTN25/JOR76.DOCX", "https://docs.wto.org/imrd/directdoc.asp?DDFDocuments/v/G/TBTN25/JOR76.DOCX")</f>
        <v>https://docs.wto.org/imrd/directdoc.asp?DDFDocuments/v/G/TBTN25/JOR76.DOCX</v>
      </c>
      <c r="S163" t="s">
        <v>41</v>
      </c>
      <c r="T163" t="s">
        <v>42</v>
      </c>
      <c r="U163" t="s">
        <v>42</v>
      </c>
      <c r="V163" t="s">
        <v>42</v>
      </c>
      <c r="W163" t="s">
        <v>42</v>
      </c>
      <c r="X163" t="s">
        <v>42</v>
      </c>
      <c r="Y163" t="s">
        <v>42</v>
      </c>
      <c r="Z163" s="2" t="s">
        <v>805</v>
      </c>
      <c r="AA163" t="s">
        <v>38</v>
      </c>
      <c r="AB163" t="s">
        <v>38</v>
      </c>
      <c r="AC163" t="s">
        <v>38</v>
      </c>
      <c r="AD163" t="s">
        <v>38</v>
      </c>
      <c r="AE163" t="s">
        <v>38</v>
      </c>
      <c r="AF163" s="2" t="s">
        <v>38</v>
      </c>
    </row>
    <row r="164" spans="1:32" ht="60" x14ac:dyDescent="0.25">
      <c r="A164" s="8" t="s">
        <v>808</v>
      </c>
      <c r="B164" s="6" t="s">
        <v>138</v>
      </c>
      <c r="C164" s="7">
        <v>45967</v>
      </c>
      <c r="D164" s="9" t="str">
        <f>HYPERLINK("https://www.epingalert.org/en/Search?viewData= G/TBT/N/ZAF/266"," G/TBT/N/ZAF/266")</f>
        <v xml:space="preserve"> G/TBT/N/ZAF/266</v>
      </c>
      <c r="E164" s="8" t="s">
        <v>806</v>
      </c>
      <c r="F164" s="8" t="s">
        <v>807</v>
      </c>
      <c r="H164" s="8" t="s">
        <v>809</v>
      </c>
      <c r="I164" s="8" t="s">
        <v>810</v>
      </c>
      <c r="J164" s="8" t="s">
        <v>358</v>
      </c>
      <c r="K164" s="8" t="s">
        <v>224</v>
      </c>
      <c r="L164" s="6"/>
      <c r="M164" s="7">
        <v>46027</v>
      </c>
      <c r="N164" s="6" t="s">
        <v>39</v>
      </c>
      <c r="O164" s="8" t="s">
        <v>811</v>
      </c>
      <c r="P164" s="6" t="str">
        <f>HYPERLINK("https://docs.wto.org/imrd/directdoc.asp?DDFDocuments/t/G/TBTN25/ZAF266.DOCX", "https://docs.wto.org/imrd/directdoc.asp?DDFDocuments/t/G/TBTN25/ZAF266.DOCX")</f>
        <v>https://docs.wto.org/imrd/directdoc.asp?DDFDocuments/t/G/TBTN25/ZAF266.DOCX</v>
      </c>
      <c r="Q164" s="6" t="str">
        <f>HYPERLINK("https://docs.wto.org/imrd/directdoc.asp?DDFDocuments/u/G/TBTN25/ZAF266.DOCX", "https://docs.wto.org/imrd/directdoc.asp?DDFDocuments/u/G/TBTN25/ZAF266.DOCX")</f>
        <v>https://docs.wto.org/imrd/directdoc.asp?DDFDocuments/u/G/TBTN25/ZAF266.DOCX</v>
      </c>
      <c r="R164" s="6" t="str">
        <f>HYPERLINK("https://docs.wto.org/imrd/directdoc.asp?DDFDocuments/v/G/TBTN25/ZAF266.DOCX", "https://docs.wto.org/imrd/directdoc.asp?DDFDocuments/v/G/TBTN25/ZAF266.DOCX")</f>
        <v>https://docs.wto.org/imrd/directdoc.asp?DDFDocuments/v/G/TBTN25/ZAF266.DOCX</v>
      </c>
      <c r="S164" t="s">
        <v>41</v>
      </c>
      <c r="T164" t="s">
        <v>42</v>
      </c>
      <c r="U164" t="s">
        <v>42</v>
      </c>
      <c r="V164" t="s">
        <v>42</v>
      </c>
      <c r="W164" t="s">
        <v>42</v>
      </c>
      <c r="X164" t="s">
        <v>42</v>
      </c>
      <c r="Y164" t="s">
        <v>42</v>
      </c>
      <c r="Z164" s="2" t="s">
        <v>812</v>
      </c>
      <c r="AA164" t="s">
        <v>38</v>
      </c>
      <c r="AB164" t="s">
        <v>38</v>
      </c>
      <c r="AC164" t="s">
        <v>38</v>
      </c>
      <c r="AD164" t="s">
        <v>38</v>
      </c>
      <c r="AE164" t="s">
        <v>38</v>
      </c>
      <c r="AF164" s="2" t="s">
        <v>38</v>
      </c>
    </row>
    <row r="165" spans="1:32" ht="315" x14ac:dyDescent="0.25">
      <c r="A165" s="8" t="s">
        <v>816</v>
      </c>
      <c r="B165" s="6" t="s">
        <v>813</v>
      </c>
      <c r="C165" s="7">
        <v>45966</v>
      </c>
      <c r="D165" s="9" t="str">
        <f>HYPERLINK("https://www.epingalert.org/en/Search?viewData= G/TBT/N/TUR/230"," G/TBT/N/TUR/230")</f>
        <v xml:space="preserve"> G/TBT/N/TUR/230</v>
      </c>
      <c r="E165" s="8" t="s">
        <v>814</v>
      </c>
      <c r="F165" s="8" t="s">
        <v>815</v>
      </c>
      <c r="H165" s="8" t="s">
        <v>38</v>
      </c>
      <c r="I165" s="8" t="s">
        <v>431</v>
      </c>
      <c r="J165" s="8" t="s">
        <v>817</v>
      </c>
      <c r="K165" s="8" t="s">
        <v>224</v>
      </c>
      <c r="L165" s="6"/>
      <c r="M165" s="7">
        <v>46026</v>
      </c>
      <c r="N165" s="6" t="s">
        <v>39</v>
      </c>
      <c r="O165" s="8" t="s">
        <v>818</v>
      </c>
      <c r="P165" s="6" t="str">
        <f>HYPERLINK("https://docs.wto.org/imrd/directdoc.asp?DDFDocuments/t/G/TBTN25/TUR230.DOCX", "https://docs.wto.org/imrd/directdoc.asp?DDFDocuments/t/G/TBTN25/TUR230.DOCX")</f>
        <v>https://docs.wto.org/imrd/directdoc.asp?DDFDocuments/t/G/TBTN25/TUR230.DOCX</v>
      </c>
      <c r="Q165" s="6" t="str">
        <f>HYPERLINK("https://docs.wto.org/imrd/directdoc.asp?DDFDocuments/u/G/TBTN25/TUR230.DOCX", "https://docs.wto.org/imrd/directdoc.asp?DDFDocuments/u/G/TBTN25/TUR230.DOCX")</f>
        <v>https://docs.wto.org/imrd/directdoc.asp?DDFDocuments/u/G/TBTN25/TUR230.DOCX</v>
      </c>
      <c r="R165" s="6" t="str">
        <f>HYPERLINK("https://docs.wto.org/imrd/directdoc.asp?DDFDocuments/v/G/TBTN25/TUR230.DOCX", "https://docs.wto.org/imrd/directdoc.asp?DDFDocuments/v/G/TBTN25/TUR230.DOCX")</f>
        <v>https://docs.wto.org/imrd/directdoc.asp?DDFDocuments/v/G/TBTN25/TUR230.DOCX</v>
      </c>
      <c r="S165" t="s">
        <v>42</v>
      </c>
      <c r="T165" t="s">
        <v>42</v>
      </c>
      <c r="U165" t="s">
        <v>41</v>
      </c>
      <c r="V165" t="s">
        <v>42</v>
      </c>
      <c r="W165" t="s">
        <v>42</v>
      </c>
      <c r="X165" t="s">
        <v>42</v>
      </c>
      <c r="Y165" t="s">
        <v>42</v>
      </c>
      <c r="Z165" s="2" t="s">
        <v>819</v>
      </c>
      <c r="AA165" t="s">
        <v>38</v>
      </c>
      <c r="AB165" t="s">
        <v>38</v>
      </c>
      <c r="AC165" t="s">
        <v>38</v>
      </c>
      <c r="AD165" t="s">
        <v>38</v>
      </c>
      <c r="AE165" t="s">
        <v>38</v>
      </c>
      <c r="AF165" s="2" t="s">
        <v>38</v>
      </c>
    </row>
    <row r="166" spans="1:32" ht="135" x14ac:dyDescent="0.25">
      <c r="A166" s="8" t="s">
        <v>823</v>
      </c>
      <c r="B166" s="6" t="s">
        <v>820</v>
      </c>
      <c r="C166" s="7">
        <v>45966</v>
      </c>
      <c r="D166" s="9" t="str">
        <f>HYPERLINK("https://www.epingalert.org/en/Search?viewData= G/TBT/N/CRI/208"," G/TBT/N/CRI/208")</f>
        <v xml:space="preserve"> G/TBT/N/CRI/208</v>
      </c>
      <c r="E166" s="8" t="s">
        <v>821</v>
      </c>
      <c r="F166" s="8" t="s">
        <v>822</v>
      </c>
      <c r="H166" s="8" t="s">
        <v>824</v>
      </c>
      <c r="I166" s="8" t="s">
        <v>825</v>
      </c>
      <c r="J166" s="8" t="s">
        <v>826</v>
      </c>
      <c r="K166" s="8" t="s">
        <v>224</v>
      </c>
      <c r="L166" s="6"/>
      <c r="M166" s="7">
        <v>46026</v>
      </c>
      <c r="N166" s="6" t="s">
        <v>39</v>
      </c>
      <c r="O166" s="8" t="s">
        <v>827</v>
      </c>
      <c r="P166" s="6" t="str">
        <f>HYPERLINK("https://docs.wto.org/imrd/directdoc.asp?DDFDocuments/t/G/TBTN25/CRI208.DOCX", "https://docs.wto.org/imrd/directdoc.asp?DDFDocuments/t/G/TBTN25/CRI208.DOCX")</f>
        <v>https://docs.wto.org/imrd/directdoc.asp?DDFDocuments/t/G/TBTN25/CRI208.DOCX</v>
      </c>
      <c r="Q166" s="6" t="str">
        <f>HYPERLINK("https://docs.wto.org/imrd/directdoc.asp?DDFDocuments/u/G/TBTN25/CRI208.DOCX", "https://docs.wto.org/imrd/directdoc.asp?DDFDocuments/u/G/TBTN25/CRI208.DOCX")</f>
        <v>https://docs.wto.org/imrd/directdoc.asp?DDFDocuments/u/G/TBTN25/CRI208.DOCX</v>
      </c>
      <c r="R166" s="6" t="str">
        <f>HYPERLINK("https://docs.wto.org/imrd/directdoc.asp?DDFDocuments/v/G/TBTN25/CRI208.DOCX", "https://docs.wto.org/imrd/directdoc.asp?DDFDocuments/v/G/TBTN25/CRI208.DOCX")</f>
        <v>https://docs.wto.org/imrd/directdoc.asp?DDFDocuments/v/G/TBTN25/CRI208.DOCX</v>
      </c>
      <c r="S166" t="s">
        <v>41</v>
      </c>
      <c r="T166" t="s">
        <v>42</v>
      </c>
      <c r="U166" t="s">
        <v>42</v>
      </c>
      <c r="V166" t="s">
        <v>42</v>
      </c>
      <c r="W166" t="s">
        <v>42</v>
      </c>
      <c r="X166" t="s">
        <v>42</v>
      </c>
      <c r="Y166" t="s">
        <v>42</v>
      </c>
      <c r="Z166" s="2" t="s">
        <v>828</v>
      </c>
      <c r="AA166" t="s">
        <v>38</v>
      </c>
      <c r="AB166" t="s">
        <v>38</v>
      </c>
      <c r="AC166" t="s">
        <v>38</v>
      </c>
      <c r="AD166" t="s">
        <v>38</v>
      </c>
      <c r="AE166" t="s">
        <v>38</v>
      </c>
      <c r="AF166" s="2" t="s">
        <v>38</v>
      </c>
    </row>
    <row r="167" spans="1:32" ht="165" x14ac:dyDescent="0.25">
      <c r="A167" s="8" t="s">
        <v>832</v>
      </c>
      <c r="B167" s="6" t="s">
        <v>829</v>
      </c>
      <c r="C167" s="7">
        <v>45965</v>
      </c>
      <c r="D167" s="9" t="str">
        <f>HYPERLINK("https://www.epingalert.org/en/Search?viewData= G/TBT/N/BWA/207"," G/TBT/N/BWA/207")</f>
        <v xml:space="preserve"> G/TBT/N/BWA/207</v>
      </c>
      <c r="E167" s="8" t="s">
        <v>830</v>
      </c>
      <c r="F167" s="8" t="s">
        <v>831</v>
      </c>
      <c r="H167" s="8" t="s">
        <v>38</v>
      </c>
      <c r="I167" s="8" t="s">
        <v>833</v>
      </c>
      <c r="J167" s="8" t="s">
        <v>834</v>
      </c>
      <c r="K167" s="8" t="s">
        <v>38</v>
      </c>
      <c r="L167" s="6"/>
      <c r="M167" s="7">
        <v>46025</v>
      </c>
      <c r="N167" s="6" t="s">
        <v>39</v>
      </c>
      <c r="O167" s="6"/>
      <c r="P167" s="6" t="str">
        <f>HYPERLINK("https://docs.wto.org/imrd/directdoc.asp?DDFDocuments/t/G/TBTN25/BWA207.DOCX", "https://docs.wto.org/imrd/directdoc.asp?DDFDocuments/t/G/TBTN25/BWA207.DOCX")</f>
        <v>https://docs.wto.org/imrd/directdoc.asp?DDFDocuments/t/G/TBTN25/BWA207.DOCX</v>
      </c>
      <c r="Q167" s="6" t="str">
        <f>HYPERLINK("https://docs.wto.org/imrd/directdoc.asp?DDFDocuments/u/G/TBTN25/BWA207.DOCX", "https://docs.wto.org/imrd/directdoc.asp?DDFDocuments/u/G/TBTN25/BWA207.DOCX")</f>
        <v>https://docs.wto.org/imrd/directdoc.asp?DDFDocuments/u/G/TBTN25/BWA207.DOCX</v>
      </c>
      <c r="R167" s="6" t="str">
        <f>HYPERLINK("https://docs.wto.org/imrd/directdoc.asp?DDFDocuments/v/G/TBTN25/BWA207.DOCX", "https://docs.wto.org/imrd/directdoc.asp?DDFDocuments/v/G/TBTN25/BWA207.DOCX")</f>
        <v>https://docs.wto.org/imrd/directdoc.asp?DDFDocuments/v/G/TBTN25/BWA207.DOCX</v>
      </c>
      <c r="S167" t="s">
        <v>41</v>
      </c>
      <c r="T167" t="s">
        <v>42</v>
      </c>
      <c r="U167" t="s">
        <v>42</v>
      </c>
      <c r="V167" t="s">
        <v>42</v>
      </c>
      <c r="W167" t="s">
        <v>42</v>
      </c>
      <c r="X167" t="s">
        <v>42</v>
      </c>
      <c r="Y167" t="s">
        <v>42</v>
      </c>
      <c r="Z167" s="2" t="s">
        <v>835</v>
      </c>
      <c r="AA167" t="s">
        <v>38</v>
      </c>
      <c r="AB167" t="s">
        <v>38</v>
      </c>
      <c r="AC167" t="s">
        <v>38</v>
      </c>
      <c r="AD167" t="s">
        <v>38</v>
      </c>
      <c r="AE167" t="s">
        <v>38</v>
      </c>
      <c r="AF167" s="2" t="s">
        <v>38</v>
      </c>
    </row>
    <row r="168" spans="1:32" x14ac:dyDescent="0.25">
      <c r="A168" s="8" t="s">
        <v>838</v>
      </c>
      <c r="B168" s="6" t="s">
        <v>61</v>
      </c>
      <c r="C168" s="7">
        <v>45965</v>
      </c>
      <c r="D168" s="9" t="str">
        <f>HYPERLINK("https://www.epingalert.org/en/Search?viewData= G/TBT/N/BRA/1611"," G/TBT/N/BRA/1611")</f>
        <v xml:space="preserve"> G/TBT/N/BRA/1611</v>
      </c>
      <c r="E168" s="8" t="s">
        <v>836</v>
      </c>
      <c r="F168" s="8" t="s">
        <v>837</v>
      </c>
      <c r="H168" s="8" t="s">
        <v>38</v>
      </c>
      <c r="I168" s="8" t="s">
        <v>764</v>
      </c>
      <c r="J168" s="8" t="s">
        <v>50</v>
      </c>
      <c r="K168" s="8" t="s">
        <v>359</v>
      </c>
      <c r="L168" s="6"/>
      <c r="M168" s="7">
        <v>46084</v>
      </c>
      <c r="N168" s="6" t="s">
        <v>39</v>
      </c>
      <c r="O168" s="8" t="s">
        <v>839</v>
      </c>
      <c r="P168" s="6" t="str">
        <f>HYPERLINK("https://docs.wto.org/imrd/directdoc.asp?DDFDocuments/t/G/TBTN25/BRA1611.DOCX", "https://docs.wto.org/imrd/directdoc.asp?DDFDocuments/t/G/TBTN25/BRA1611.DOCX")</f>
        <v>https://docs.wto.org/imrd/directdoc.asp?DDFDocuments/t/G/TBTN25/BRA1611.DOCX</v>
      </c>
      <c r="Q168" s="6" t="str">
        <f>HYPERLINK("https://docs.wto.org/imrd/directdoc.asp?DDFDocuments/u/G/TBTN25/BRA1611.DOCX", "https://docs.wto.org/imrd/directdoc.asp?DDFDocuments/u/G/TBTN25/BRA1611.DOCX")</f>
        <v>https://docs.wto.org/imrd/directdoc.asp?DDFDocuments/u/G/TBTN25/BRA1611.DOCX</v>
      </c>
      <c r="R168" s="6" t="str">
        <f>HYPERLINK("https://docs.wto.org/imrd/directdoc.asp?DDFDocuments/v/G/TBTN25/BRA1611.DOCX", "https://docs.wto.org/imrd/directdoc.asp?DDFDocuments/v/G/TBTN25/BRA1611.DOCX")</f>
        <v>https://docs.wto.org/imrd/directdoc.asp?DDFDocuments/v/G/TBTN25/BRA1611.DOCX</v>
      </c>
      <c r="S168" t="s">
        <v>41</v>
      </c>
      <c r="T168" t="s">
        <v>42</v>
      </c>
      <c r="U168" t="s">
        <v>42</v>
      </c>
      <c r="V168" t="s">
        <v>42</v>
      </c>
      <c r="W168" t="s">
        <v>42</v>
      </c>
      <c r="X168" t="s">
        <v>42</v>
      </c>
      <c r="Y168" t="s">
        <v>42</v>
      </c>
      <c r="Z168" s="2" t="s">
        <v>38</v>
      </c>
      <c r="AA168" t="s">
        <v>38</v>
      </c>
      <c r="AB168" t="s">
        <v>38</v>
      </c>
      <c r="AC168" t="s">
        <v>38</v>
      </c>
      <c r="AD168" t="s">
        <v>38</v>
      </c>
      <c r="AE168" t="s">
        <v>38</v>
      </c>
      <c r="AF168" s="2" t="s">
        <v>38</v>
      </c>
    </row>
    <row r="169" spans="1:32" x14ac:dyDescent="0.25">
      <c r="A169" s="8" t="s">
        <v>838</v>
      </c>
      <c r="B169" s="6" t="s">
        <v>61</v>
      </c>
      <c r="C169" s="7">
        <v>45965</v>
      </c>
      <c r="D169" s="9" t="str">
        <f>HYPERLINK("https://www.epingalert.org/en/Search?viewData= G/TBT/N/BRA/1610"," G/TBT/N/BRA/1610")</f>
        <v xml:space="preserve"> G/TBT/N/BRA/1610</v>
      </c>
      <c r="E169" s="8" t="s">
        <v>840</v>
      </c>
      <c r="F169" s="8" t="s">
        <v>841</v>
      </c>
      <c r="H169" s="8" t="s">
        <v>38</v>
      </c>
      <c r="I169" s="8" t="s">
        <v>764</v>
      </c>
      <c r="J169" s="8" t="s">
        <v>50</v>
      </c>
      <c r="K169" s="8" t="s">
        <v>787</v>
      </c>
      <c r="L169" s="6"/>
      <c r="M169" s="7">
        <v>46084</v>
      </c>
      <c r="N169" s="6" t="s">
        <v>39</v>
      </c>
      <c r="O169" s="8" t="s">
        <v>842</v>
      </c>
      <c r="P169" s="6" t="str">
        <f>HYPERLINK("https://docs.wto.org/imrd/directdoc.asp?DDFDocuments/t/G/TBTN25/BRA1610.DOCX", "https://docs.wto.org/imrd/directdoc.asp?DDFDocuments/t/G/TBTN25/BRA1610.DOCX")</f>
        <v>https://docs.wto.org/imrd/directdoc.asp?DDFDocuments/t/G/TBTN25/BRA1610.DOCX</v>
      </c>
      <c r="Q169" s="6" t="str">
        <f>HYPERLINK("https://docs.wto.org/imrd/directdoc.asp?DDFDocuments/u/G/TBTN25/BRA1610.DOCX", "https://docs.wto.org/imrd/directdoc.asp?DDFDocuments/u/G/TBTN25/BRA1610.DOCX")</f>
        <v>https://docs.wto.org/imrd/directdoc.asp?DDFDocuments/u/G/TBTN25/BRA1610.DOCX</v>
      </c>
      <c r="R169" s="6" t="str">
        <f>HYPERLINK("https://docs.wto.org/imrd/directdoc.asp?DDFDocuments/v/G/TBTN25/BRA1610.DOCX", "https://docs.wto.org/imrd/directdoc.asp?DDFDocuments/v/G/TBTN25/BRA1610.DOCX")</f>
        <v>https://docs.wto.org/imrd/directdoc.asp?DDFDocuments/v/G/TBTN25/BRA1610.DOCX</v>
      </c>
      <c r="S169" t="s">
        <v>41</v>
      </c>
      <c r="T169" t="s">
        <v>42</v>
      </c>
      <c r="U169" t="s">
        <v>42</v>
      </c>
      <c r="V169" t="s">
        <v>42</v>
      </c>
      <c r="W169" t="s">
        <v>42</v>
      </c>
      <c r="X169" t="s">
        <v>42</v>
      </c>
      <c r="Y169" t="s">
        <v>42</v>
      </c>
      <c r="Z169" s="2" t="s">
        <v>38</v>
      </c>
      <c r="AA169" t="s">
        <v>38</v>
      </c>
      <c r="AB169" t="s">
        <v>38</v>
      </c>
      <c r="AC169" t="s">
        <v>38</v>
      </c>
      <c r="AD169" t="s">
        <v>38</v>
      </c>
      <c r="AE169" t="s">
        <v>38</v>
      </c>
      <c r="AF169" s="2" t="s">
        <v>38</v>
      </c>
    </row>
    <row r="170" spans="1:32" ht="390" x14ac:dyDescent="0.25">
      <c r="A170" s="8" t="s">
        <v>845</v>
      </c>
      <c r="B170" s="6" t="s">
        <v>829</v>
      </c>
      <c r="C170" s="7">
        <v>45965</v>
      </c>
      <c r="D170" s="9" t="str">
        <f>HYPERLINK("https://www.epingalert.org/en/Search?viewData= G/TBT/N/BWA/205"," G/TBT/N/BWA/205")</f>
        <v xml:space="preserve"> G/TBT/N/BWA/205</v>
      </c>
      <c r="E170" s="8" t="s">
        <v>843</v>
      </c>
      <c r="F170" s="8" t="s">
        <v>844</v>
      </c>
      <c r="H170" s="8" t="s">
        <v>38</v>
      </c>
      <c r="I170" s="8" t="s">
        <v>846</v>
      </c>
      <c r="J170" s="8" t="s">
        <v>834</v>
      </c>
      <c r="K170" s="8" t="s">
        <v>38</v>
      </c>
      <c r="L170" s="6"/>
      <c r="M170" s="7">
        <v>46025</v>
      </c>
      <c r="N170" s="6" t="s">
        <v>39</v>
      </c>
      <c r="O170" s="6"/>
      <c r="P170" s="6" t="str">
        <f>HYPERLINK("https://docs.wto.org/imrd/directdoc.asp?DDFDocuments/t/G/TBTN25/BWA205.DOCX", "https://docs.wto.org/imrd/directdoc.asp?DDFDocuments/t/G/TBTN25/BWA205.DOCX")</f>
        <v>https://docs.wto.org/imrd/directdoc.asp?DDFDocuments/t/G/TBTN25/BWA205.DOCX</v>
      </c>
      <c r="Q170" s="6" t="str">
        <f>HYPERLINK("https://docs.wto.org/imrd/directdoc.asp?DDFDocuments/u/G/TBTN25/BWA205.DOCX", "https://docs.wto.org/imrd/directdoc.asp?DDFDocuments/u/G/TBTN25/BWA205.DOCX")</f>
        <v>https://docs.wto.org/imrd/directdoc.asp?DDFDocuments/u/G/TBTN25/BWA205.DOCX</v>
      </c>
      <c r="R170" s="6" t="str">
        <f>HYPERLINK("https://docs.wto.org/imrd/directdoc.asp?DDFDocuments/v/G/TBTN25/BWA205.DOCX", "https://docs.wto.org/imrd/directdoc.asp?DDFDocuments/v/G/TBTN25/BWA205.DOCX")</f>
        <v>https://docs.wto.org/imrd/directdoc.asp?DDFDocuments/v/G/TBTN25/BWA205.DOCX</v>
      </c>
      <c r="S170" t="s">
        <v>41</v>
      </c>
      <c r="T170" t="s">
        <v>42</v>
      </c>
      <c r="U170" t="s">
        <v>42</v>
      </c>
      <c r="V170" t="s">
        <v>42</v>
      </c>
      <c r="W170" t="s">
        <v>42</v>
      </c>
      <c r="X170" t="s">
        <v>42</v>
      </c>
      <c r="Y170" t="s">
        <v>42</v>
      </c>
      <c r="Z170" s="2" t="s">
        <v>847</v>
      </c>
      <c r="AA170" t="s">
        <v>38</v>
      </c>
      <c r="AB170" t="s">
        <v>38</v>
      </c>
      <c r="AC170" t="s">
        <v>38</v>
      </c>
      <c r="AD170" t="s">
        <v>38</v>
      </c>
      <c r="AE170" t="s">
        <v>38</v>
      </c>
      <c r="AF170" s="2" t="s">
        <v>38</v>
      </c>
    </row>
    <row r="171" spans="1:32" ht="75" x14ac:dyDescent="0.25">
      <c r="A171" s="8" t="s">
        <v>850</v>
      </c>
      <c r="B171" s="6" t="s">
        <v>829</v>
      </c>
      <c r="C171" s="7">
        <v>45965</v>
      </c>
      <c r="D171" s="9" t="str">
        <f>HYPERLINK("https://www.epingalert.org/en/Search?viewData= G/TBT/N/BWA/209"," G/TBT/N/BWA/209")</f>
        <v xml:space="preserve"> G/TBT/N/BWA/209</v>
      </c>
      <c r="E171" s="8" t="s">
        <v>848</v>
      </c>
      <c r="F171" s="8" t="s">
        <v>849</v>
      </c>
      <c r="H171" s="8" t="s">
        <v>38</v>
      </c>
      <c r="I171" s="8" t="s">
        <v>851</v>
      </c>
      <c r="J171" s="8" t="s">
        <v>852</v>
      </c>
      <c r="K171" s="8" t="s">
        <v>38</v>
      </c>
      <c r="L171" s="6"/>
      <c r="M171" s="7">
        <v>46025</v>
      </c>
      <c r="N171" s="6" t="s">
        <v>39</v>
      </c>
      <c r="O171" s="6"/>
      <c r="P171" s="6" t="str">
        <f>HYPERLINK("https://docs.wto.org/imrd/directdoc.asp?DDFDocuments/t/G/TBTN25/BWA209.DOCX", "https://docs.wto.org/imrd/directdoc.asp?DDFDocuments/t/G/TBTN25/BWA209.DOCX")</f>
        <v>https://docs.wto.org/imrd/directdoc.asp?DDFDocuments/t/G/TBTN25/BWA209.DOCX</v>
      </c>
      <c r="Q171" s="6" t="str">
        <f>HYPERLINK("https://docs.wto.org/imrd/directdoc.asp?DDFDocuments/u/G/TBTN25/BWA209.DOCX", "https://docs.wto.org/imrd/directdoc.asp?DDFDocuments/u/G/TBTN25/BWA209.DOCX")</f>
        <v>https://docs.wto.org/imrd/directdoc.asp?DDFDocuments/u/G/TBTN25/BWA209.DOCX</v>
      </c>
      <c r="R171" s="6" t="str">
        <f>HYPERLINK("https://docs.wto.org/imrd/directdoc.asp?DDFDocuments/v/G/TBTN25/BWA209.DOCX", "https://docs.wto.org/imrd/directdoc.asp?DDFDocuments/v/G/TBTN25/BWA209.DOCX")</f>
        <v>https://docs.wto.org/imrd/directdoc.asp?DDFDocuments/v/G/TBTN25/BWA209.DOCX</v>
      </c>
      <c r="S171" t="s">
        <v>41</v>
      </c>
      <c r="T171" t="s">
        <v>42</v>
      </c>
      <c r="U171" t="s">
        <v>42</v>
      </c>
      <c r="V171" t="s">
        <v>42</v>
      </c>
      <c r="W171" t="s">
        <v>42</v>
      </c>
      <c r="X171" t="s">
        <v>42</v>
      </c>
      <c r="Y171" t="s">
        <v>42</v>
      </c>
      <c r="Z171" s="2" t="s">
        <v>853</v>
      </c>
      <c r="AA171" t="s">
        <v>38</v>
      </c>
      <c r="AB171" t="s">
        <v>38</v>
      </c>
      <c r="AC171" t="s">
        <v>38</v>
      </c>
      <c r="AD171" t="s">
        <v>38</v>
      </c>
      <c r="AE171" t="s">
        <v>38</v>
      </c>
      <c r="AF171" s="2" t="s">
        <v>38</v>
      </c>
    </row>
    <row r="172" spans="1:32" ht="75" x14ac:dyDescent="0.25">
      <c r="A172" s="8" t="s">
        <v>856</v>
      </c>
      <c r="B172" s="6" t="s">
        <v>829</v>
      </c>
      <c r="C172" s="7">
        <v>45965</v>
      </c>
      <c r="D172" s="9" t="str">
        <f>HYPERLINK("https://www.epingalert.org/en/Search?viewData= G/TBT/N/BWA/206"," G/TBT/N/BWA/206")</f>
        <v xml:space="preserve"> G/TBT/N/BWA/206</v>
      </c>
      <c r="E172" s="8" t="s">
        <v>854</v>
      </c>
      <c r="F172" s="8" t="s">
        <v>855</v>
      </c>
      <c r="H172" s="8" t="s">
        <v>38</v>
      </c>
      <c r="I172" s="8" t="s">
        <v>599</v>
      </c>
      <c r="J172" s="8" t="s">
        <v>857</v>
      </c>
      <c r="K172" s="8" t="s">
        <v>38</v>
      </c>
      <c r="L172" s="6"/>
      <c r="M172" s="7">
        <v>46025</v>
      </c>
      <c r="N172" s="6" t="s">
        <v>39</v>
      </c>
      <c r="O172" s="6"/>
      <c r="P172" s="6" t="str">
        <f>HYPERLINK("https://docs.wto.org/imrd/directdoc.asp?DDFDocuments/t/G/TBTN25/BWA206.DOCX", "https://docs.wto.org/imrd/directdoc.asp?DDFDocuments/t/G/TBTN25/BWA206.DOCX")</f>
        <v>https://docs.wto.org/imrd/directdoc.asp?DDFDocuments/t/G/TBTN25/BWA206.DOCX</v>
      </c>
      <c r="Q172" s="6" t="str">
        <f>HYPERLINK("https://docs.wto.org/imrd/directdoc.asp?DDFDocuments/u/G/TBTN25/BWA206.DOCX", "https://docs.wto.org/imrd/directdoc.asp?DDFDocuments/u/G/TBTN25/BWA206.DOCX")</f>
        <v>https://docs.wto.org/imrd/directdoc.asp?DDFDocuments/u/G/TBTN25/BWA206.DOCX</v>
      </c>
      <c r="R172" s="6" t="str">
        <f>HYPERLINK("https://docs.wto.org/imrd/directdoc.asp?DDFDocuments/v/G/TBTN25/BWA206.DOCX", "https://docs.wto.org/imrd/directdoc.asp?DDFDocuments/v/G/TBTN25/BWA206.DOCX")</f>
        <v>https://docs.wto.org/imrd/directdoc.asp?DDFDocuments/v/G/TBTN25/BWA206.DOCX</v>
      </c>
      <c r="S172" t="s">
        <v>41</v>
      </c>
      <c r="T172" t="s">
        <v>42</v>
      </c>
      <c r="U172" t="s">
        <v>42</v>
      </c>
      <c r="V172" t="s">
        <v>42</v>
      </c>
      <c r="W172" t="s">
        <v>42</v>
      </c>
      <c r="X172" t="s">
        <v>42</v>
      </c>
      <c r="Y172" t="s">
        <v>42</v>
      </c>
      <c r="Z172" s="2" t="s">
        <v>858</v>
      </c>
      <c r="AA172" t="s">
        <v>38</v>
      </c>
      <c r="AB172" t="s">
        <v>38</v>
      </c>
      <c r="AC172" t="s">
        <v>38</v>
      </c>
      <c r="AD172" t="s">
        <v>38</v>
      </c>
      <c r="AE172" t="s">
        <v>38</v>
      </c>
      <c r="AF172" s="2" t="s">
        <v>38</v>
      </c>
    </row>
    <row r="173" spans="1:32" ht="105" x14ac:dyDescent="0.25">
      <c r="A173" s="8" t="s">
        <v>850</v>
      </c>
      <c r="B173" s="6" t="s">
        <v>829</v>
      </c>
      <c r="C173" s="7">
        <v>45965</v>
      </c>
      <c r="D173" s="9" t="str">
        <f>HYPERLINK("https://www.epingalert.org/en/Search?viewData= G/TBT/N/BWA/208"," G/TBT/N/BWA/208")</f>
        <v xml:space="preserve"> G/TBT/N/BWA/208</v>
      </c>
      <c r="E173" s="8" t="s">
        <v>859</v>
      </c>
      <c r="F173" s="8" t="s">
        <v>860</v>
      </c>
      <c r="H173" s="8" t="s">
        <v>38</v>
      </c>
      <c r="I173" s="8" t="s">
        <v>851</v>
      </c>
      <c r="J173" s="8" t="s">
        <v>852</v>
      </c>
      <c r="K173" s="8" t="s">
        <v>38</v>
      </c>
      <c r="L173" s="6"/>
      <c r="M173" s="7">
        <v>46025</v>
      </c>
      <c r="N173" s="6" t="s">
        <v>39</v>
      </c>
      <c r="O173" s="6"/>
      <c r="P173" s="6" t="str">
        <f>HYPERLINK("https://docs.wto.org/imrd/directdoc.asp?DDFDocuments/t/G/TBTN25/BWA208.DOCX", "https://docs.wto.org/imrd/directdoc.asp?DDFDocuments/t/G/TBTN25/BWA208.DOCX")</f>
        <v>https://docs.wto.org/imrd/directdoc.asp?DDFDocuments/t/G/TBTN25/BWA208.DOCX</v>
      </c>
      <c r="Q173" s="6" t="str">
        <f>HYPERLINK("https://docs.wto.org/imrd/directdoc.asp?DDFDocuments/u/G/TBTN25/BWA208.DOCX", "https://docs.wto.org/imrd/directdoc.asp?DDFDocuments/u/G/TBTN25/BWA208.DOCX")</f>
        <v>https://docs.wto.org/imrd/directdoc.asp?DDFDocuments/u/G/TBTN25/BWA208.DOCX</v>
      </c>
      <c r="R173" s="6" t="str">
        <f>HYPERLINK("https://docs.wto.org/imrd/directdoc.asp?DDFDocuments/v/G/TBTN25/BWA208.DOCX", "https://docs.wto.org/imrd/directdoc.asp?DDFDocuments/v/G/TBTN25/BWA208.DOCX")</f>
        <v>https://docs.wto.org/imrd/directdoc.asp?DDFDocuments/v/G/TBTN25/BWA208.DOCX</v>
      </c>
      <c r="S173" t="s">
        <v>41</v>
      </c>
      <c r="T173" t="s">
        <v>42</v>
      </c>
      <c r="U173" t="s">
        <v>42</v>
      </c>
      <c r="V173" t="s">
        <v>42</v>
      </c>
      <c r="W173" t="s">
        <v>42</v>
      </c>
      <c r="X173" t="s">
        <v>42</v>
      </c>
      <c r="Y173" t="s">
        <v>42</v>
      </c>
      <c r="Z173" s="2" t="s">
        <v>861</v>
      </c>
      <c r="AA173" t="s">
        <v>38</v>
      </c>
      <c r="AB173" t="s">
        <v>38</v>
      </c>
      <c r="AC173" t="s">
        <v>38</v>
      </c>
      <c r="AD173" t="s">
        <v>38</v>
      </c>
      <c r="AE173" t="s">
        <v>38</v>
      </c>
      <c r="AF173" s="2" t="s">
        <v>38</v>
      </c>
    </row>
    <row r="174" spans="1:32" ht="45" x14ac:dyDescent="0.25">
      <c r="A174" s="8" t="s">
        <v>865</v>
      </c>
      <c r="B174" s="6" t="s">
        <v>862</v>
      </c>
      <c r="C174" s="7">
        <v>45964</v>
      </c>
      <c r="D174" s="9" t="str">
        <f>HYPERLINK("https://www.epingalert.org/en/Search?viewData= G/TBT/N/ARE/688, G/TBT/N/BHR/766, G/TBT/N/KWT/750, G/TBT/N/OMN/590, G/TBT/N/QAT/741, G/TBT/N/SAU/1423, G/TBT/N/YEM/341"," G/TBT/N/ARE/688, G/TBT/N/BHR/766, G/TBT/N/KWT/750, G/TBT/N/OMN/590, G/TBT/N/QAT/741, G/TBT/N/SAU/1423, G/TBT/N/YEM/341")</f>
        <v xml:space="preserve"> G/TBT/N/ARE/688, G/TBT/N/BHR/766, G/TBT/N/KWT/750, G/TBT/N/OMN/590, G/TBT/N/QAT/741, G/TBT/N/SAU/1423, G/TBT/N/YEM/341</v>
      </c>
      <c r="E174" s="8" t="s">
        <v>863</v>
      </c>
      <c r="F174" s="8" t="s">
        <v>864</v>
      </c>
      <c r="H174" s="8" t="s">
        <v>38</v>
      </c>
      <c r="I174" s="8" t="s">
        <v>866</v>
      </c>
      <c r="J174" s="8" t="s">
        <v>50</v>
      </c>
      <c r="K174" s="8" t="s">
        <v>224</v>
      </c>
      <c r="L174" s="6"/>
      <c r="M174" s="7">
        <v>46024</v>
      </c>
      <c r="N174" s="6" t="s">
        <v>39</v>
      </c>
      <c r="O174" s="8" t="s">
        <v>867</v>
      </c>
      <c r="P174" s="6" t="str">
        <f>HYPERLINK("https://docs.wto.org/imrd/directdoc.asp?DDFDocuments/t/G/TBTN25/ARE688.DOCX", "https://docs.wto.org/imrd/directdoc.asp?DDFDocuments/t/G/TBTN25/ARE688.DOCX")</f>
        <v>https://docs.wto.org/imrd/directdoc.asp?DDFDocuments/t/G/TBTN25/ARE688.DOCX</v>
      </c>
      <c r="Q174" s="6" t="str">
        <f>HYPERLINK("https://docs.wto.org/imrd/directdoc.asp?DDFDocuments/u/G/TBTN25/ARE688.DOCX", "https://docs.wto.org/imrd/directdoc.asp?DDFDocuments/u/G/TBTN25/ARE688.DOCX")</f>
        <v>https://docs.wto.org/imrd/directdoc.asp?DDFDocuments/u/G/TBTN25/ARE688.DOCX</v>
      </c>
      <c r="R174" s="6" t="str">
        <f>HYPERLINK("https://docs.wto.org/imrd/directdoc.asp?DDFDocuments/v/G/TBTN25/ARE688.DOCX", "https://docs.wto.org/imrd/directdoc.asp?DDFDocuments/v/G/TBTN25/ARE688.DOCX")</f>
        <v>https://docs.wto.org/imrd/directdoc.asp?DDFDocuments/v/G/TBTN25/ARE688.DOCX</v>
      </c>
      <c r="S174" t="s">
        <v>41</v>
      </c>
      <c r="T174" t="s">
        <v>42</v>
      </c>
      <c r="U174" t="s">
        <v>42</v>
      </c>
      <c r="V174" t="s">
        <v>42</v>
      </c>
      <c r="W174" t="s">
        <v>42</v>
      </c>
      <c r="X174" t="s">
        <v>42</v>
      </c>
      <c r="Y174" t="s">
        <v>42</v>
      </c>
      <c r="Z174" s="2" t="s">
        <v>868</v>
      </c>
      <c r="AA174" t="s">
        <v>38</v>
      </c>
      <c r="AB174" t="s">
        <v>38</v>
      </c>
      <c r="AC174" t="s">
        <v>38</v>
      </c>
      <c r="AD174" t="s">
        <v>38</v>
      </c>
      <c r="AE174" t="s">
        <v>38</v>
      </c>
      <c r="AF174" s="2" t="s">
        <v>38</v>
      </c>
    </row>
    <row r="175" spans="1:32" ht="60" x14ac:dyDescent="0.25">
      <c r="A175" s="8" t="s">
        <v>871</v>
      </c>
      <c r="B175" s="6" t="s">
        <v>862</v>
      </c>
      <c r="C175" s="7">
        <v>45964</v>
      </c>
      <c r="D175" s="9" t="str">
        <f>HYPERLINK("https://www.epingalert.org/en/Search?viewData= G/TBT/N/SAU/1412"," G/TBT/N/SAU/1412")</f>
        <v xml:space="preserve"> G/TBT/N/SAU/1412</v>
      </c>
      <c r="E175" s="8" t="s">
        <v>869</v>
      </c>
      <c r="F175" s="8" t="s">
        <v>870</v>
      </c>
      <c r="H175" s="8" t="s">
        <v>38</v>
      </c>
      <c r="I175" s="8" t="s">
        <v>872</v>
      </c>
      <c r="J175" s="8" t="s">
        <v>37</v>
      </c>
      <c r="K175" s="8" t="s">
        <v>38</v>
      </c>
      <c r="L175" s="6"/>
      <c r="M175" s="7">
        <v>46024</v>
      </c>
      <c r="N175" s="6" t="s">
        <v>39</v>
      </c>
      <c r="O175" s="8" t="s">
        <v>873</v>
      </c>
      <c r="P175" s="6" t="str">
        <f>HYPERLINK("https://docs.wto.org/imrd/directdoc.asp?DDFDocuments/t/G/TBTN25/SAU1412.DOCX", "https://docs.wto.org/imrd/directdoc.asp?DDFDocuments/t/G/TBTN25/SAU1412.DOCX")</f>
        <v>https://docs.wto.org/imrd/directdoc.asp?DDFDocuments/t/G/TBTN25/SAU1412.DOCX</v>
      </c>
      <c r="Q175" s="6" t="str">
        <f>HYPERLINK("https://docs.wto.org/imrd/directdoc.asp?DDFDocuments/u/G/TBTN25/SAU1412.DOCX", "https://docs.wto.org/imrd/directdoc.asp?DDFDocuments/u/G/TBTN25/SAU1412.DOCX")</f>
        <v>https://docs.wto.org/imrd/directdoc.asp?DDFDocuments/u/G/TBTN25/SAU1412.DOCX</v>
      </c>
      <c r="R175" s="6" t="str">
        <f>HYPERLINK("https://docs.wto.org/imrd/directdoc.asp?DDFDocuments/v/G/TBTN25/SAU1412.DOCX", "https://docs.wto.org/imrd/directdoc.asp?DDFDocuments/v/G/TBTN25/SAU1412.DOCX")</f>
        <v>https://docs.wto.org/imrd/directdoc.asp?DDFDocuments/v/G/TBTN25/SAU1412.DOCX</v>
      </c>
      <c r="S175" t="s">
        <v>41</v>
      </c>
      <c r="T175" t="s">
        <v>42</v>
      </c>
      <c r="U175" t="s">
        <v>42</v>
      </c>
      <c r="V175" t="s">
        <v>42</v>
      </c>
      <c r="W175" t="s">
        <v>42</v>
      </c>
      <c r="X175" t="s">
        <v>42</v>
      </c>
      <c r="Y175" t="s">
        <v>42</v>
      </c>
      <c r="Z175" s="2" t="s">
        <v>38</v>
      </c>
      <c r="AA175" t="s">
        <v>38</v>
      </c>
      <c r="AB175" t="s">
        <v>38</v>
      </c>
      <c r="AC175" t="s">
        <v>38</v>
      </c>
      <c r="AD175" t="s">
        <v>38</v>
      </c>
      <c r="AE175" t="s">
        <v>38</v>
      </c>
      <c r="AF175" s="2" t="s">
        <v>38</v>
      </c>
    </row>
    <row r="176" spans="1:32" ht="150" x14ac:dyDescent="0.25">
      <c r="A176" s="8" t="s">
        <v>876</v>
      </c>
      <c r="B176" s="6" t="s">
        <v>291</v>
      </c>
      <c r="C176" s="7">
        <v>45964</v>
      </c>
      <c r="D176" s="9" t="str">
        <f>HYPERLINK("https://www.epingalert.org/en/Search?viewData= G/TBT/N/KOR/1324"," G/TBT/N/KOR/1324")</f>
        <v xml:space="preserve"> G/TBT/N/KOR/1324</v>
      </c>
      <c r="E176" s="8" t="s">
        <v>874</v>
      </c>
      <c r="F176" s="8" t="s">
        <v>875</v>
      </c>
      <c r="H176" s="8" t="s">
        <v>38</v>
      </c>
      <c r="I176" s="8" t="s">
        <v>877</v>
      </c>
      <c r="J176" s="8" t="s">
        <v>37</v>
      </c>
      <c r="K176" s="8" t="s">
        <v>38</v>
      </c>
      <c r="L176" s="6"/>
      <c r="M176" s="7">
        <v>46024</v>
      </c>
      <c r="N176" s="6" t="s">
        <v>39</v>
      </c>
      <c r="O176" s="8" t="s">
        <v>878</v>
      </c>
      <c r="P176" s="6" t="str">
        <f>HYPERLINK("https://docs.wto.org/imrd/directdoc.asp?DDFDocuments/t/G/TBTN25/KOR1324.DOCX", "https://docs.wto.org/imrd/directdoc.asp?DDFDocuments/t/G/TBTN25/KOR1324.DOCX")</f>
        <v>https://docs.wto.org/imrd/directdoc.asp?DDFDocuments/t/G/TBTN25/KOR1324.DOCX</v>
      </c>
      <c r="Q176" s="6" t="str">
        <f>HYPERLINK("https://docs.wto.org/imrd/directdoc.asp?DDFDocuments/u/G/TBTN25/KOR1324.DOCX", "https://docs.wto.org/imrd/directdoc.asp?DDFDocuments/u/G/TBTN25/KOR1324.DOCX")</f>
        <v>https://docs.wto.org/imrd/directdoc.asp?DDFDocuments/u/G/TBTN25/KOR1324.DOCX</v>
      </c>
      <c r="R176" s="6" t="str">
        <f>HYPERLINK("https://docs.wto.org/imrd/directdoc.asp?DDFDocuments/v/G/TBTN25/KOR1324.DOCX", "https://docs.wto.org/imrd/directdoc.asp?DDFDocuments/v/G/TBTN25/KOR1324.DOCX")</f>
        <v>https://docs.wto.org/imrd/directdoc.asp?DDFDocuments/v/G/TBTN25/KOR1324.DOCX</v>
      </c>
      <c r="S176" t="s">
        <v>41</v>
      </c>
      <c r="T176" t="s">
        <v>42</v>
      </c>
      <c r="U176" t="s">
        <v>41</v>
      </c>
      <c r="V176" t="s">
        <v>42</v>
      </c>
      <c r="W176" t="s">
        <v>42</v>
      </c>
      <c r="X176" t="s">
        <v>42</v>
      </c>
      <c r="Y176" t="s">
        <v>42</v>
      </c>
      <c r="Z176" s="2" t="s">
        <v>879</v>
      </c>
      <c r="AA176" t="s">
        <v>38</v>
      </c>
      <c r="AB176" t="s">
        <v>38</v>
      </c>
      <c r="AC176" t="s">
        <v>38</v>
      </c>
      <c r="AD176" t="s">
        <v>38</v>
      </c>
      <c r="AE176" t="s">
        <v>38</v>
      </c>
      <c r="AF176" s="2" t="s">
        <v>38</v>
      </c>
    </row>
    <row r="177" spans="1:32" ht="60" x14ac:dyDescent="0.25">
      <c r="A177" s="8" t="s">
        <v>883</v>
      </c>
      <c r="B177" s="6" t="s">
        <v>880</v>
      </c>
      <c r="C177" s="7">
        <v>45964</v>
      </c>
      <c r="D177" s="9" t="str">
        <f>HYPERLINK("https://www.epingalert.org/en/Search?viewData= G/TBT/N/ARE/681, G/TBT/N/BHR/759, G/TBT/N/KWT/743, G/TBT/N/OMN/583, G/TBT/N/QAT/734, G/TBT/N/SAU/1416, G/TBT/N/YEM/334"," G/TBT/N/ARE/681, G/TBT/N/BHR/759, G/TBT/N/KWT/743, G/TBT/N/OMN/583, G/TBT/N/QAT/734, G/TBT/N/SAU/1416, G/TBT/N/YEM/334")</f>
        <v xml:space="preserve"> G/TBT/N/ARE/681, G/TBT/N/BHR/759, G/TBT/N/KWT/743, G/TBT/N/OMN/583, G/TBT/N/QAT/734, G/TBT/N/SAU/1416, G/TBT/N/YEM/334</v>
      </c>
      <c r="E177" s="8" t="s">
        <v>881</v>
      </c>
      <c r="F177" s="8" t="s">
        <v>882</v>
      </c>
      <c r="H177" s="8" t="s">
        <v>38</v>
      </c>
      <c r="I177" s="8" t="s">
        <v>237</v>
      </c>
      <c r="J177" s="8" t="s">
        <v>50</v>
      </c>
      <c r="K177" s="8" t="s">
        <v>224</v>
      </c>
      <c r="L177" s="6"/>
      <c r="M177" s="7">
        <v>46024</v>
      </c>
      <c r="N177" s="6" t="s">
        <v>39</v>
      </c>
      <c r="O177" s="8" t="s">
        <v>884</v>
      </c>
      <c r="P177" s="6" t="str">
        <f>HYPERLINK("https://docs.wto.org/imrd/directdoc.asp?DDFDocuments/t/G/TBTN25/ARE681.DOCX", "https://docs.wto.org/imrd/directdoc.asp?DDFDocuments/t/G/TBTN25/ARE681.DOCX")</f>
        <v>https://docs.wto.org/imrd/directdoc.asp?DDFDocuments/t/G/TBTN25/ARE681.DOCX</v>
      </c>
      <c r="Q177" s="6" t="str">
        <f>HYPERLINK("https://docs.wto.org/imrd/directdoc.asp?DDFDocuments/u/G/TBTN25/ARE681.DOCX", "https://docs.wto.org/imrd/directdoc.asp?DDFDocuments/u/G/TBTN25/ARE681.DOCX")</f>
        <v>https://docs.wto.org/imrd/directdoc.asp?DDFDocuments/u/G/TBTN25/ARE681.DOCX</v>
      </c>
      <c r="R177" s="6" t="str">
        <f>HYPERLINK("https://docs.wto.org/imrd/directdoc.asp?DDFDocuments/v/G/TBTN25/ARE681.DOCX", "https://docs.wto.org/imrd/directdoc.asp?DDFDocuments/v/G/TBTN25/ARE681.DOCX")</f>
        <v>https://docs.wto.org/imrd/directdoc.asp?DDFDocuments/v/G/TBTN25/ARE681.DOCX</v>
      </c>
      <c r="S177" t="s">
        <v>41</v>
      </c>
      <c r="T177" t="s">
        <v>42</v>
      </c>
      <c r="U177" t="s">
        <v>42</v>
      </c>
      <c r="V177" t="s">
        <v>42</v>
      </c>
      <c r="W177" t="s">
        <v>42</v>
      </c>
      <c r="X177" t="s">
        <v>42</v>
      </c>
      <c r="Y177" t="s">
        <v>42</v>
      </c>
      <c r="Z177" s="2" t="s">
        <v>885</v>
      </c>
      <c r="AA177" t="s">
        <v>38</v>
      </c>
      <c r="AB177" t="s">
        <v>38</v>
      </c>
      <c r="AC177" t="s">
        <v>38</v>
      </c>
      <c r="AD177" t="s">
        <v>38</v>
      </c>
      <c r="AE177" t="s">
        <v>38</v>
      </c>
      <c r="AF177" s="2" t="s">
        <v>38</v>
      </c>
    </row>
    <row r="178" spans="1:32" ht="60" x14ac:dyDescent="0.25">
      <c r="A178" s="8" t="s">
        <v>889</v>
      </c>
      <c r="B178" s="6" t="s">
        <v>886</v>
      </c>
      <c r="C178" s="7">
        <v>45964</v>
      </c>
      <c r="D178" s="9" t="str">
        <f>HYPERLINK("https://www.epingalert.org/en/Search?viewData= G/TBT/N/ARE/683, G/TBT/N/BHR/761, G/TBT/N/KWT/745, G/TBT/N/OMN/585, G/TBT/N/QAT/736, G/TBT/N/SAU/1418, G/TBT/N/YEM/336"," G/TBT/N/ARE/683, G/TBT/N/BHR/761, G/TBT/N/KWT/745, G/TBT/N/OMN/585, G/TBT/N/QAT/736, G/TBT/N/SAU/1418, G/TBT/N/YEM/336")</f>
        <v xml:space="preserve"> G/TBT/N/ARE/683, G/TBT/N/BHR/761, G/TBT/N/KWT/745, G/TBT/N/OMN/585, G/TBT/N/QAT/736, G/TBT/N/SAU/1418, G/TBT/N/YEM/336</v>
      </c>
      <c r="E178" s="8" t="s">
        <v>887</v>
      </c>
      <c r="F178" s="8" t="s">
        <v>888</v>
      </c>
      <c r="H178" s="8" t="s">
        <v>38</v>
      </c>
      <c r="I178" s="8" t="s">
        <v>890</v>
      </c>
      <c r="J178" s="8" t="s">
        <v>50</v>
      </c>
      <c r="K178" s="8" t="s">
        <v>224</v>
      </c>
      <c r="L178" s="6"/>
      <c r="M178" s="7">
        <v>46024</v>
      </c>
      <c r="N178" s="6" t="s">
        <v>39</v>
      </c>
      <c r="O178" s="8" t="s">
        <v>891</v>
      </c>
      <c r="P178" s="6" t="str">
        <f>HYPERLINK("https://docs.wto.org/imrd/directdoc.asp?DDFDocuments/t/G/TBTN25/ARE683.DOCX", "https://docs.wto.org/imrd/directdoc.asp?DDFDocuments/t/G/TBTN25/ARE683.DOCX")</f>
        <v>https://docs.wto.org/imrd/directdoc.asp?DDFDocuments/t/G/TBTN25/ARE683.DOCX</v>
      </c>
      <c r="Q178" s="6" t="str">
        <f>HYPERLINK("https://docs.wto.org/imrd/directdoc.asp?DDFDocuments/u/G/TBTN25/ARE683.DOCX", "https://docs.wto.org/imrd/directdoc.asp?DDFDocuments/u/G/TBTN25/ARE683.DOCX")</f>
        <v>https://docs.wto.org/imrd/directdoc.asp?DDFDocuments/u/G/TBTN25/ARE683.DOCX</v>
      </c>
      <c r="R178" s="6" t="str">
        <f>HYPERLINK("https://docs.wto.org/imrd/directdoc.asp?DDFDocuments/v/G/TBTN25/ARE683.DOCX", "https://docs.wto.org/imrd/directdoc.asp?DDFDocuments/v/G/TBTN25/ARE683.DOCX")</f>
        <v>https://docs.wto.org/imrd/directdoc.asp?DDFDocuments/v/G/TBTN25/ARE683.DOCX</v>
      </c>
      <c r="S178" t="s">
        <v>41</v>
      </c>
      <c r="T178" t="s">
        <v>42</v>
      </c>
      <c r="U178" t="s">
        <v>42</v>
      </c>
      <c r="V178" t="s">
        <v>42</v>
      </c>
      <c r="W178" t="s">
        <v>42</v>
      </c>
      <c r="X178" t="s">
        <v>42</v>
      </c>
      <c r="Y178" t="s">
        <v>42</v>
      </c>
      <c r="Z178" s="2" t="s">
        <v>892</v>
      </c>
      <c r="AA178" t="s">
        <v>38</v>
      </c>
      <c r="AB178" t="s">
        <v>38</v>
      </c>
      <c r="AC178" t="s">
        <v>38</v>
      </c>
      <c r="AD178" t="s">
        <v>38</v>
      </c>
      <c r="AE178" t="s">
        <v>38</v>
      </c>
      <c r="AF178" s="2" t="s">
        <v>38</v>
      </c>
    </row>
    <row r="179" spans="1:32" ht="30" x14ac:dyDescent="0.25">
      <c r="A179" s="8" t="s">
        <v>896</v>
      </c>
      <c r="B179" s="6" t="s">
        <v>893</v>
      </c>
      <c r="C179" s="7">
        <v>45964</v>
      </c>
      <c r="D179" s="9" t="str">
        <f>HYPERLINK("https://www.epingalert.org/en/Search?viewData= G/TBT/N/ARE/684, G/TBT/N/BHR/762, G/TBT/N/KWT/746, G/TBT/N/OMN/586, G/TBT/N/QAT/737, G/TBT/N/SAU/1419, G/TBT/N/YEM/337"," G/TBT/N/ARE/684, G/TBT/N/BHR/762, G/TBT/N/KWT/746, G/TBT/N/OMN/586, G/TBT/N/QAT/737, G/TBT/N/SAU/1419, G/TBT/N/YEM/337")</f>
        <v xml:space="preserve"> G/TBT/N/ARE/684, G/TBT/N/BHR/762, G/TBT/N/KWT/746, G/TBT/N/OMN/586, G/TBT/N/QAT/737, G/TBT/N/SAU/1419, G/TBT/N/YEM/337</v>
      </c>
      <c r="E179" s="8" t="s">
        <v>894</v>
      </c>
      <c r="F179" s="8" t="s">
        <v>895</v>
      </c>
      <c r="H179" s="8" t="s">
        <v>897</v>
      </c>
      <c r="I179" s="8" t="s">
        <v>898</v>
      </c>
      <c r="J179" s="8" t="s">
        <v>50</v>
      </c>
      <c r="K179" s="8" t="s">
        <v>224</v>
      </c>
      <c r="L179" s="6"/>
      <c r="M179" s="7">
        <v>46024</v>
      </c>
      <c r="N179" s="6" t="s">
        <v>39</v>
      </c>
      <c r="O179" s="8" t="s">
        <v>899</v>
      </c>
      <c r="P179" s="6" t="str">
        <f>HYPERLINK("https://docs.wto.org/imrd/directdoc.asp?DDFDocuments/t/G/TBTN25/ARE684.DOCX", "https://docs.wto.org/imrd/directdoc.asp?DDFDocuments/t/G/TBTN25/ARE684.DOCX")</f>
        <v>https://docs.wto.org/imrd/directdoc.asp?DDFDocuments/t/G/TBTN25/ARE684.DOCX</v>
      </c>
      <c r="Q179" s="6" t="str">
        <f>HYPERLINK("https://docs.wto.org/imrd/directdoc.asp?DDFDocuments/u/G/TBTN25/ARE684.DOCX", "https://docs.wto.org/imrd/directdoc.asp?DDFDocuments/u/G/TBTN25/ARE684.DOCX")</f>
        <v>https://docs.wto.org/imrd/directdoc.asp?DDFDocuments/u/G/TBTN25/ARE684.DOCX</v>
      </c>
      <c r="R179" s="6" t="str">
        <f>HYPERLINK("https://docs.wto.org/imrd/directdoc.asp?DDFDocuments/v/G/TBTN25/ARE684.DOCX", "https://docs.wto.org/imrd/directdoc.asp?DDFDocuments/v/G/TBTN25/ARE684.DOCX")</f>
        <v>https://docs.wto.org/imrd/directdoc.asp?DDFDocuments/v/G/TBTN25/ARE684.DOCX</v>
      </c>
      <c r="S179" t="s">
        <v>41</v>
      </c>
      <c r="T179" t="s">
        <v>42</v>
      </c>
      <c r="U179" t="s">
        <v>42</v>
      </c>
      <c r="V179" t="s">
        <v>42</v>
      </c>
      <c r="W179" t="s">
        <v>42</v>
      </c>
      <c r="X179" t="s">
        <v>42</v>
      </c>
      <c r="Y179" t="s">
        <v>42</v>
      </c>
      <c r="Z179" s="2" t="s">
        <v>900</v>
      </c>
      <c r="AA179" t="s">
        <v>38</v>
      </c>
      <c r="AB179" t="s">
        <v>38</v>
      </c>
      <c r="AC179" t="s">
        <v>38</v>
      </c>
      <c r="AD179" t="s">
        <v>38</v>
      </c>
      <c r="AE179" t="s">
        <v>38</v>
      </c>
      <c r="AF179" s="2" t="s">
        <v>38</v>
      </c>
    </row>
    <row r="180" spans="1:32" ht="45" x14ac:dyDescent="0.25">
      <c r="A180" s="8" t="s">
        <v>904</v>
      </c>
      <c r="B180" s="6" t="s">
        <v>901</v>
      </c>
      <c r="C180" s="7">
        <v>45964</v>
      </c>
      <c r="D180" s="9" t="str">
        <f>HYPERLINK("https://www.epingalert.org/en/Search?viewData= G/TBT/N/ARE/687, G/TBT/N/BHR/765, G/TBT/N/KWT/749, G/TBT/N/OMN/589, G/TBT/N/QAT/740, G/TBT/N/SAU/1422, G/TBT/N/YEM/340"," G/TBT/N/ARE/687, G/TBT/N/BHR/765, G/TBT/N/KWT/749, G/TBT/N/OMN/589, G/TBT/N/QAT/740, G/TBT/N/SAU/1422, G/TBT/N/YEM/340")</f>
        <v xml:space="preserve"> G/TBT/N/ARE/687, G/TBT/N/BHR/765, G/TBT/N/KWT/749, G/TBT/N/OMN/589, G/TBT/N/QAT/740, G/TBT/N/SAU/1422, G/TBT/N/YEM/340</v>
      </c>
      <c r="E180" s="8" t="s">
        <v>902</v>
      </c>
      <c r="F180" s="8" t="s">
        <v>903</v>
      </c>
      <c r="H180" s="8" t="s">
        <v>38</v>
      </c>
      <c r="I180" s="8" t="s">
        <v>222</v>
      </c>
      <c r="J180" s="8" t="s">
        <v>50</v>
      </c>
      <c r="K180" s="8" t="s">
        <v>224</v>
      </c>
      <c r="L180" s="6"/>
      <c r="M180" s="7">
        <v>46024</v>
      </c>
      <c r="N180" s="6" t="s">
        <v>39</v>
      </c>
      <c r="O180" s="8" t="s">
        <v>905</v>
      </c>
      <c r="P180" s="6" t="str">
        <f>HYPERLINK("https://docs.wto.org/imrd/directdoc.asp?DDFDocuments/t/G/TBTN25/ARE687.DOCX", "https://docs.wto.org/imrd/directdoc.asp?DDFDocuments/t/G/TBTN25/ARE687.DOCX")</f>
        <v>https://docs.wto.org/imrd/directdoc.asp?DDFDocuments/t/G/TBTN25/ARE687.DOCX</v>
      </c>
      <c r="Q180" s="6" t="str">
        <f>HYPERLINK("https://docs.wto.org/imrd/directdoc.asp?DDFDocuments/u/G/TBTN25/ARE687.DOCX", "https://docs.wto.org/imrd/directdoc.asp?DDFDocuments/u/G/TBTN25/ARE687.DOCX")</f>
        <v>https://docs.wto.org/imrd/directdoc.asp?DDFDocuments/u/G/TBTN25/ARE687.DOCX</v>
      </c>
      <c r="R180" s="6" t="str">
        <f>HYPERLINK("https://docs.wto.org/imrd/directdoc.asp?DDFDocuments/v/G/TBTN25/ARE687.DOCX", "https://docs.wto.org/imrd/directdoc.asp?DDFDocuments/v/G/TBTN25/ARE687.DOCX")</f>
        <v>https://docs.wto.org/imrd/directdoc.asp?DDFDocuments/v/G/TBTN25/ARE687.DOCX</v>
      </c>
      <c r="S180" t="s">
        <v>41</v>
      </c>
      <c r="T180" t="s">
        <v>42</v>
      </c>
      <c r="U180" t="s">
        <v>42</v>
      </c>
      <c r="V180" t="s">
        <v>42</v>
      </c>
      <c r="W180" t="s">
        <v>42</v>
      </c>
      <c r="X180" t="s">
        <v>42</v>
      </c>
      <c r="Y180" t="s">
        <v>42</v>
      </c>
      <c r="Z180" s="2" t="s">
        <v>900</v>
      </c>
      <c r="AA180" t="s">
        <v>38</v>
      </c>
      <c r="AB180" t="s">
        <v>38</v>
      </c>
      <c r="AC180" t="s">
        <v>38</v>
      </c>
      <c r="AD180" t="s">
        <v>38</v>
      </c>
      <c r="AE180" t="s">
        <v>38</v>
      </c>
      <c r="AF180" s="2" t="s">
        <v>38</v>
      </c>
    </row>
    <row r="181" spans="1:32" ht="45" x14ac:dyDescent="0.25">
      <c r="A181" s="8" t="s">
        <v>865</v>
      </c>
      <c r="B181" s="6" t="s">
        <v>391</v>
      </c>
      <c r="C181" s="7">
        <v>45964</v>
      </c>
      <c r="D181" s="9" t="str">
        <f>HYPERLINK("https://www.epingalert.org/en/Search?viewData= G/TBT/N/ARE/688, G/TBT/N/BHR/766, G/TBT/N/KWT/750, G/TBT/N/OMN/590, G/TBT/N/QAT/741, G/TBT/N/SAU/1423, G/TBT/N/YEM/341"," G/TBT/N/ARE/688, G/TBT/N/BHR/766, G/TBT/N/KWT/750, G/TBT/N/OMN/590, G/TBT/N/QAT/741, G/TBT/N/SAU/1423, G/TBT/N/YEM/341")</f>
        <v xml:space="preserve"> G/TBT/N/ARE/688, G/TBT/N/BHR/766, G/TBT/N/KWT/750, G/TBT/N/OMN/590, G/TBT/N/QAT/741, G/TBT/N/SAU/1423, G/TBT/N/YEM/341</v>
      </c>
      <c r="E181" s="8" t="s">
        <v>863</v>
      </c>
      <c r="F181" s="8" t="s">
        <v>864</v>
      </c>
      <c r="H181" s="8" t="s">
        <v>38</v>
      </c>
      <c r="I181" s="8" t="s">
        <v>866</v>
      </c>
      <c r="J181" s="8" t="s">
        <v>50</v>
      </c>
      <c r="K181" s="8" t="s">
        <v>224</v>
      </c>
      <c r="L181" s="6"/>
      <c r="M181" s="7">
        <v>46024</v>
      </c>
      <c r="N181" s="6" t="s">
        <v>39</v>
      </c>
      <c r="O181" s="8" t="s">
        <v>867</v>
      </c>
      <c r="P181" s="6" t="str">
        <f>HYPERLINK("https://docs.wto.org/imrd/directdoc.asp?DDFDocuments/t/G/TBTN25/ARE688.DOCX", "https://docs.wto.org/imrd/directdoc.asp?DDFDocuments/t/G/TBTN25/ARE688.DOCX")</f>
        <v>https://docs.wto.org/imrd/directdoc.asp?DDFDocuments/t/G/TBTN25/ARE688.DOCX</v>
      </c>
      <c r="Q181" s="6" t="str">
        <f>HYPERLINK("https://docs.wto.org/imrd/directdoc.asp?DDFDocuments/u/G/TBTN25/ARE688.DOCX", "https://docs.wto.org/imrd/directdoc.asp?DDFDocuments/u/G/TBTN25/ARE688.DOCX")</f>
        <v>https://docs.wto.org/imrd/directdoc.asp?DDFDocuments/u/G/TBTN25/ARE688.DOCX</v>
      </c>
      <c r="R181" s="6" t="str">
        <f>HYPERLINK("https://docs.wto.org/imrd/directdoc.asp?DDFDocuments/v/G/TBTN25/ARE688.DOCX", "https://docs.wto.org/imrd/directdoc.asp?DDFDocuments/v/G/TBTN25/ARE688.DOCX")</f>
        <v>https://docs.wto.org/imrd/directdoc.asp?DDFDocuments/v/G/TBTN25/ARE688.DOCX</v>
      </c>
      <c r="S181" t="s">
        <v>41</v>
      </c>
      <c r="T181" t="s">
        <v>42</v>
      </c>
      <c r="U181" t="s">
        <v>42</v>
      </c>
      <c r="V181" t="s">
        <v>42</v>
      </c>
      <c r="W181" t="s">
        <v>42</v>
      </c>
      <c r="X181" t="s">
        <v>42</v>
      </c>
      <c r="Y181" t="s">
        <v>42</v>
      </c>
      <c r="Z181" s="2" t="s">
        <v>868</v>
      </c>
      <c r="AA181" t="s">
        <v>38</v>
      </c>
      <c r="AB181" t="s">
        <v>38</v>
      </c>
      <c r="AC181" t="s">
        <v>38</v>
      </c>
      <c r="AD181" t="s">
        <v>38</v>
      </c>
      <c r="AE181" t="s">
        <v>38</v>
      </c>
      <c r="AF181" s="2" t="s">
        <v>38</v>
      </c>
    </row>
    <row r="182" spans="1:32" ht="30" x14ac:dyDescent="0.25">
      <c r="A182" s="8" t="s">
        <v>908</v>
      </c>
      <c r="B182" s="6" t="s">
        <v>893</v>
      </c>
      <c r="C182" s="7">
        <v>45964</v>
      </c>
      <c r="D182" s="9" t="str">
        <f>HYPERLINK("https://www.epingalert.org/en/Search?viewData= G/TBT/N/ARE/690, G/TBT/N/BHR/768, G/TBT/N/KWT/752, G/TBT/N/OMN/592, G/TBT/N/QAT/743, G/TBT/N/SAU/1425, G/TBT/N/YEM/343"," G/TBT/N/ARE/690, G/TBT/N/BHR/768, G/TBT/N/KWT/752, G/TBT/N/OMN/592, G/TBT/N/QAT/743, G/TBT/N/SAU/1425, G/TBT/N/YEM/343")</f>
        <v xml:space="preserve"> G/TBT/N/ARE/690, G/TBT/N/BHR/768, G/TBT/N/KWT/752, G/TBT/N/OMN/592, G/TBT/N/QAT/743, G/TBT/N/SAU/1425, G/TBT/N/YEM/343</v>
      </c>
      <c r="E182" s="8" t="s">
        <v>906</v>
      </c>
      <c r="F182" s="8" t="s">
        <v>907</v>
      </c>
      <c r="H182" s="8" t="s">
        <v>38</v>
      </c>
      <c r="I182" s="8" t="s">
        <v>909</v>
      </c>
      <c r="J182" s="8" t="s">
        <v>50</v>
      </c>
      <c r="K182" s="8" t="s">
        <v>224</v>
      </c>
      <c r="L182" s="6"/>
      <c r="M182" s="7">
        <v>46024</v>
      </c>
      <c r="N182" s="6" t="s">
        <v>39</v>
      </c>
      <c r="O182" s="8" t="s">
        <v>910</v>
      </c>
      <c r="P182" s="6" t="str">
        <f>HYPERLINK("https://docs.wto.org/imrd/directdoc.asp?DDFDocuments/t/G/TBTN25/ARE690.DOCX", "https://docs.wto.org/imrd/directdoc.asp?DDFDocuments/t/G/TBTN25/ARE690.DOCX")</f>
        <v>https://docs.wto.org/imrd/directdoc.asp?DDFDocuments/t/G/TBTN25/ARE690.DOCX</v>
      </c>
      <c r="Q182" s="6" t="str">
        <f>HYPERLINK("https://docs.wto.org/imrd/directdoc.asp?DDFDocuments/u/G/TBTN25/ARE690.DOCX", "https://docs.wto.org/imrd/directdoc.asp?DDFDocuments/u/G/TBTN25/ARE690.DOCX")</f>
        <v>https://docs.wto.org/imrd/directdoc.asp?DDFDocuments/u/G/TBTN25/ARE690.DOCX</v>
      </c>
      <c r="R182" s="6" t="str">
        <f>HYPERLINK("https://docs.wto.org/imrd/directdoc.asp?DDFDocuments/v/G/TBTN25/ARE690.DOCX", "https://docs.wto.org/imrd/directdoc.asp?DDFDocuments/v/G/TBTN25/ARE690.DOCX")</f>
        <v>https://docs.wto.org/imrd/directdoc.asp?DDFDocuments/v/G/TBTN25/ARE690.DOCX</v>
      </c>
      <c r="S182" t="s">
        <v>41</v>
      </c>
      <c r="T182" t="s">
        <v>42</v>
      </c>
      <c r="U182" t="s">
        <v>42</v>
      </c>
      <c r="V182" t="s">
        <v>42</v>
      </c>
      <c r="W182" t="s">
        <v>42</v>
      </c>
      <c r="X182" t="s">
        <v>42</v>
      </c>
      <c r="Y182" t="s">
        <v>42</v>
      </c>
      <c r="Z182" s="2" t="s">
        <v>911</v>
      </c>
      <c r="AA182" t="s">
        <v>38</v>
      </c>
      <c r="AB182" t="s">
        <v>38</v>
      </c>
      <c r="AC182" t="s">
        <v>38</v>
      </c>
      <c r="AD182" t="s">
        <v>38</v>
      </c>
      <c r="AE182" t="s">
        <v>38</v>
      </c>
      <c r="AF182" s="2" t="s">
        <v>38</v>
      </c>
    </row>
    <row r="183" spans="1:32" ht="60" x14ac:dyDescent="0.25">
      <c r="A183" s="8" t="s">
        <v>883</v>
      </c>
      <c r="B183" s="6" t="s">
        <v>893</v>
      </c>
      <c r="C183" s="7">
        <v>45964</v>
      </c>
      <c r="D183" s="9" t="str">
        <f>HYPERLINK("https://www.epingalert.org/en/Search?viewData= G/TBT/N/ARE/681, G/TBT/N/BHR/759, G/TBT/N/KWT/743, G/TBT/N/OMN/583, G/TBT/N/QAT/734, G/TBT/N/SAU/1416, G/TBT/N/YEM/334"," G/TBT/N/ARE/681, G/TBT/N/BHR/759, G/TBT/N/KWT/743, G/TBT/N/OMN/583, G/TBT/N/QAT/734, G/TBT/N/SAU/1416, G/TBT/N/YEM/334")</f>
        <v xml:space="preserve"> G/TBT/N/ARE/681, G/TBT/N/BHR/759, G/TBT/N/KWT/743, G/TBT/N/OMN/583, G/TBT/N/QAT/734, G/TBT/N/SAU/1416, G/TBT/N/YEM/334</v>
      </c>
      <c r="E183" s="8" t="s">
        <v>881</v>
      </c>
      <c r="F183" s="8" t="s">
        <v>882</v>
      </c>
      <c r="H183" s="8" t="s">
        <v>38</v>
      </c>
      <c r="I183" s="8" t="s">
        <v>237</v>
      </c>
      <c r="J183" s="8" t="s">
        <v>50</v>
      </c>
      <c r="K183" s="8" t="s">
        <v>224</v>
      </c>
      <c r="L183" s="6"/>
      <c r="M183" s="7">
        <v>46024</v>
      </c>
      <c r="N183" s="6" t="s">
        <v>39</v>
      </c>
      <c r="O183" s="8" t="s">
        <v>884</v>
      </c>
      <c r="P183" s="6" t="str">
        <f>HYPERLINK("https://docs.wto.org/imrd/directdoc.asp?DDFDocuments/t/G/TBTN25/ARE681.DOCX", "https://docs.wto.org/imrd/directdoc.asp?DDFDocuments/t/G/TBTN25/ARE681.DOCX")</f>
        <v>https://docs.wto.org/imrd/directdoc.asp?DDFDocuments/t/G/TBTN25/ARE681.DOCX</v>
      </c>
      <c r="Q183" s="6" t="str">
        <f>HYPERLINK("https://docs.wto.org/imrd/directdoc.asp?DDFDocuments/u/G/TBTN25/ARE681.DOCX", "https://docs.wto.org/imrd/directdoc.asp?DDFDocuments/u/G/TBTN25/ARE681.DOCX")</f>
        <v>https://docs.wto.org/imrd/directdoc.asp?DDFDocuments/u/G/TBTN25/ARE681.DOCX</v>
      </c>
      <c r="R183" s="6" t="str">
        <f>HYPERLINK("https://docs.wto.org/imrd/directdoc.asp?DDFDocuments/v/G/TBTN25/ARE681.DOCX", "https://docs.wto.org/imrd/directdoc.asp?DDFDocuments/v/G/TBTN25/ARE681.DOCX")</f>
        <v>https://docs.wto.org/imrd/directdoc.asp?DDFDocuments/v/G/TBTN25/ARE681.DOCX</v>
      </c>
      <c r="S183" t="s">
        <v>41</v>
      </c>
      <c r="T183" t="s">
        <v>42</v>
      </c>
      <c r="U183" t="s">
        <v>42</v>
      </c>
      <c r="V183" t="s">
        <v>42</v>
      </c>
      <c r="W183" t="s">
        <v>42</v>
      </c>
      <c r="X183" t="s">
        <v>42</v>
      </c>
      <c r="Y183" t="s">
        <v>42</v>
      </c>
      <c r="Z183" s="2" t="s">
        <v>885</v>
      </c>
      <c r="AA183" t="s">
        <v>38</v>
      </c>
      <c r="AB183" t="s">
        <v>38</v>
      </c>
      <c r="AC183" t="s">
        <v>38</v>
      </c>
      <c r="AD183" t="s">
        <v>38</v>
      </c>
      <c r="AE183" t="s">
        <v>38</v>
      </c>
      <c r="AF183" s="2" t="s">
        <v>38</v>
      </c>
    </row>
    <row r="184" spans="1:32" ht="30" x14ac:dyDescent="0.25">
      <c r="A184" s="8" t="s">
        <v>769</v>
      </c>
      <c r="B184" s="6" t="s">
        <v>391</v>
      </c>
      <c r="C184" s="7">
        <v>45964</v>
      </c>
      <c r="D184" s="9" t="str">
        <f>HYPERLINK("https://www.epingalert.org/en/Search?viewData= G/TBT/N/ARE/680, G/TBT/N/BHR/758, G/TBT/N/KWT/742, G/TBT/N/OMN/582, G/TBT/N/QAT/733, G/TBT/N/SAU/1415, G/TBT/N/YEM/333"," G/TBT/N/ARE/680, G/TBT/N/BHR/758, G/TBT/N/KWT/742, G/TBT/N/OMN/582, G/TBT/N/QAT/733, G/TBT/N/SAU/1415, G/TBT/N/YEM/333")</f>
        <v xml:space="preserve"> G/TBT/N/ARE/680, G/TBT/N/BHR/758, G/TBT/N/KWT/742, G/TBT/N/OMN/582, G/TBT/N/QAT/733, G/TBT/N/SAU/1415, G/TBT/N/YEM/333</v>
      </c>
      <c r="E184" s="8" t="s">
        <v>912</v>
      </c>
      <c r="F184" s="8" t="s">
        <v>913</v>
      </c>
      <c r="H184" s="8" t="s">
        <v>914</v>
      </c>
      <c r="I184" s="8" t="s">
        <v>771</v>
      </c>
      <c r="J184" s="8" t="s">
        <v>50</v>
      </c>
      <c r="K184" s="8" t="s">
        <v>224</v>
      </c>
      <c r="L184" s="6"/>
      <c r="M184" s="7">
        <v>46024</v>
      </c>
      <c r="N184" s="6" t="s">
        <v>39</v>
      </c>
      <c r="O184" s="8" t="s">
        <v>915</v>
      </c>
      <c r="P184" s="6" t="str">
        <f>HYPERLINK("https://docs.wto.org/imrd/directdoc.asp?DDFDocuments/t/G/TBTN25/ARE680.DOCX", "https://docs.wto.org/imrd/directdoc.asp?DDFDocuments/t/G/TBTN25/ARE680.DOCX")</f>
        <v>https://docs.wto.org/imrd/directdoc.asp?DDFDocuments/t/G/TBTN25/ARE680.DOCX</v>
      </c>
      <c r="Q184" s="6" t="str">
        <f>HYPERLINK("https://docs.wto.org/imrd/directdoc.asp?DDFDocuments/u/G/TBTN25/ARE680.DOCX", "https://docs.wto.org/imrd/directdoc.asp?DDFDocuments/u/G/TBTN25/ARE680.DOCX")</f>
        <v>https://docs.wto.org/imrd/directdoc.asp?DDFDocuments/u/G/TBTN25/ARE680.DOCX</v>
      </c>
      <c r="R184" s="6" t="str">
        <f>HYPERLINK("https://docs.wto.org/imrd/directdoc.asp?DDFDocuments/v/G/TBTN25/ARE680.DOCX", "https://docs.wto.org/imrd/directdoc.asp?DDFDocuments/v/G/TBTN25/ARE680.DOCX")</f>
        <v>https://docs.wto.org/imrd/directdoc.asp?DDFDocuments/v/G/TBTN25/ARE680.DOCX</v>
      </c>
      <c r="S184" t="s">
        <v>41</v>
      </c>
      <c r="T184" t="s">
        <v>42</v>
      </c>
      <c r="U184" t="s">
        <v>42</v>
      </c>
      <c r="V184" t="s">
        <v>42</v>
      </c>
      <c r="W184" t="s">
        <v>42</v>
      </c>
      <c r="X184" t="s">
        <v>42</v>
      </c>
      <c r="Y184" t="s">
        <v>42</v>
      </c>
      <c r="Z184" s="2" t="s">
        <v>916</v>
      </c>
      <c r="AA184" t="s">
        <v>38</v>
      </c>
      <c r="AB184" t="s">
        <v>38</v>
      </c>
      <c r="AC184" t="s">
        <v>38</v>
      </c>
      <c r="AD184" t="s">
        <v>38</v>
      </c>
      <c r="AE184" t="s">
        <v>38</v>
      </c>
      <c r="AF184" s="2" t="s">
        <v>38</v>
      </c>
    </row>
    <row r="185" spans="1:32" ht="30" x14ac:dyDescent="0.25">
      <c r="A185" s="8" t="s">
        <v>769</v>
      </c>
      <c r="B185" s="6" t="s">
        <v>880</v>
      </c>
      <c r="C185" s="7">
        <v>45964</v>
      </c>
      <c r="D185" s="9" t="str">
        <f>HYPERLINK("https://www.epingalert.org/en/Search?viewData= G/TBT/N/ARE/680, G/TBT/N/BHR/758, G/TBT/N/KWT/742, G/TBT/N/OMN/582, G/TBT/N/QAT/733, G/TBT/N/SAU/1415, G/TBT/N/YEM/333"," G/TBT/N/ARE/680, G/TBT/N/BHR/758, G/TBT/N/KWT/742, G/TBT/N/OMN/582, G/TBT/N/QAT/733, G/TBT/N/SAU/1415, G/TBT/N/YEM/333")</f>
        <v xml:space="preserve"> G/TBT/N/ARE/680, G/TBT/N/BHR/758, G/TBT/N/KWT/742, G/TBT/N/OMN/582, G/TBT/N/QAT/733, G/TBT/N/SAU/1415, G/TBT/N/YEM/333</v>
      </c>
      <c r="E185" s="8" t="s">
        <v>912</v>
      </c>
      <c r="F185" s="8" t="s">
        <v>913</v>
      </c>
      <c r="H185" s="8" t="s">
        <v>914</v>
      </c>
      <c r="I185" s="8" t="s">
        <v>771</v>
      </c>
      <c r="J185" s="8" t="s">
        <v>50</v>
      </c>
      <c r="K185" s="8" t="s">
        <v>224</v>
      </c>
      <c r="L185" s="6"/>
      <c r="M185" s="7">
        <v>46024</v>
      </c>
      <c r="N185" s="6" t="s">
        <v>39</v>
      </c>
      <c r="O185" s="8" t="s">
        <v>915</v>
      </c>
      <c r="P185" s="6" t="str">
        <f>HYPERLINK("https://docs.wto.org/imrd/directdoc.asp?DDFDocuments/t/G/TBTN25/ARE680.DOCX", "https://docs.wto.org/imrd/directdoc.asp?DDFDocuments/t/G/TBTN25/ARE680.DOCX")</f>
        <v>https://docs.wto.org/imrd/directdoc.asp?DDFDocuments/t/G/TBTN25/ARE680.DOCX</v>
      </c>
      <c r="Q185" s="6" t="str">
        <f>HYPERLINK("https://docs.wto.org/imrd/directdoc.asp?DDFDocuments/u/G/TBTN25/ARE680.DOCX", "https://docs.wto.org/imrd/directdoc.asp?DDFDocuments/u/G/TBTN25/ARE680.DOCX")</f>
        <v>https://docs.wto.org/imrd/directdoc.asp?DDFDocuments/u/G/TBTN25/ARE680.DOCX</v>
      </c>
      <c r="R185" s="6" t="str">
        <f>HYPERLINK("https://docs.wto.org/imrd/directdoc.asp?DDFDocuments/v/G/TBTN25/ARE680.DOCX", "https://docs.wto.org/imrd/directdoc.asp?DDFDocuments/v/G/TBTN25/ARE680.DOCX")</f>
        <v>https://docs.wto.org/imrd/directdoc.asp?DDFDocuments/v/G/TBTN25/ARE680.DOCX</v>
      </c>
      <c r="S185" t="s">
        <v>41</v>
      </c>
      <c r="T185" t="s">
        <v>42</v>
      </c>
      <c r="U185" t="s">
        <v>42</v>
      </c>
      <c r="V185" t="s">
        <v>42</v>
      </c>
      <c r="W185" t="s">
        <v>42</v>
      </c>
      <c r="X185" t="s">
        <v>42</v>
      </c>
      <c r="Y185" t="s">
        <v>42</v>
      </c>
      <c r="Z185" s="2" t="s">
        <v>916</v>
      </c>
      <c r="AA185" t="s">
        <v>38</v>
      </c>
      <c r="AB185" t="s">
        <v>38</v>
      </c>
      <c r="AC185" t="s">
        <v>38</v>
      </c>
      <c r="AD185" t="s">
        <v>38</v>
      </c>
      <c r="AE185" t="s">
        <v>38</v>
      </c>
      <c r="AF185" s="2" t="s">
        <v>38</v>
      </c>
    </row>
    <row r="186" spans="1:32" ht="45" x14ac:dyDescent="0.25">
      <c r="A186" s="8" t="s">
        <v>286</v>
      </c>
      <c r="B186" s="6" t="s">
        <v>886</v>
      </c>
      <c r="C186" s="7">
        <v>45964</v>
      </c>
      <c r="D186" s="9" t="str">
        <f>HYPERLINK("https://www.epingalert.org/en/Search?viewData= G/TBT/N/ARE/682, G/TBT/N/BHR/760, G/TBT/N/KWT/744, G/TBT/N/OMN/584, G/TBT/N/QAT/735, G/TBT/N/SAU/1417, G/TBT/N/YEM/335"," G/TBT/N/ARE/682, G/TBT/N/BHR/760, G/TBT/N/KWT/744, G/TBT/N/OMN/584, G/TBT/N/QAT/735, G/TBT/N/SAU/1417, G/TBT/N/YEM/335")</f>
        <v xml:space="preserve"> G/TBT/N/ARE/682, G/TBT/N/BHR/760, G/TBT/N/KWT/744, G/TBT/N/OMN/584, G/TBT/N/QAT/735, G/TBT/N/SAU/1417, G/TBT/N/YEM/335</v>
      </c>
      <c r="E186" s="8" t="s">
        <v>917</v>
      </c>
      <c r="F186" s="8" t="s">
        <v>918</v>
      </c>
      <c r="H186" s="8" t="s">
        <v>919</v>
      </c>
      <c r="I186" s="8" t="s">
        <v>287</v>
      </c>
      <c r="J186" s="8" t="s">
        <v>50</v>
      </c>
      <c r="K186" s="8" t="s">
        <v>224</v>
      </c>
      <c r="L186" s="6"/>
      <c r="M186" s="7">
        <v>46024</v>
      </c>
      <c r="N186" s="6" t="s">
        <v>39</v>
      </c>
      <c r="O186" s="8" t="s">
        <v>920</v>
      </c>
      <c r="P186" s="6" t="str">
        <f>HYPERLINK("https://docs.wto.org/imrd/directdoc.asp?DDFDocuments/t/G/TBTN25/ARE682.DOCX", "https://docs.wto.org/imrd/directdoc.asp?DDFDocuments/t/G/TBTN25/ARE682.DOCX")</f>
        <v>https://docs.wto.org/imrd/directdoc.asp?DDFDocuments/t/G/TBTN25/ARE682.DOCX</v>
      </c>
      <c r="Q186" s="6" t="str">
        <f>HYPERLINK("https://docs.wto.org/imrd/directdoc.asp?DDFDocuments/u/G/TBTN25/ARE682.DOCX", "https://docs.wto.org/imrd/directdoc.asp?DDFDocuments/u/G/TBTN25/ARE682.DOCX")</f>
        <v>https://docs.wto.org/imrd/directdoc.asp?DDFDocuments/u/G/TBTN25/ARE682.DOCX</v>
      </c>
      <c r="R186" s="6" t="str">
        <f>HYPERLINK("https://docs.wto.org/imrd/directdoc.asp?DDFDocuments/v/G/TBTN25/ARE682.DOCX", "https://docs.wto.org/imrd/directdoc.asp?DDFDocuments/v/G/TBTN25/ARE682.DOCX")</f>
        <v>https://docs.wto.org/imrd/directdoc.asp?DDFDocuments/v/G/TBTN25/ARE682.DOCX</v>
      </c>
      <c r="S186" t="s">
        <v>41</v>
      </c>
      <c r="T186" t="s">
        <v>42</v>
      </c>
      <c r="U186" t="s">
        <v>42</v>
      </c>
      <c r="V186" t="s">
        <v>42</v>
      </c>
      <c r="W186" t="s">
        <v>42</v>
      </c>
      <c r="X186" t="s">
        <v>42</v>
      </c>
      <c r="Y186" t="s">
        <v>42</v>
      </c>
      <c r="Z186" s="2" t="s">
        <v>921</v>
      </c>
      <c r="AA186" t="s">
        <v>38</v>
      </c>
      <c r="AB186" t="s">
        <v>38</v>
      </c>
      <c r="AC186" t="s">
        <v>38</v>
      </c>
      <c r="AD186" t="s">
        <v>38</v>
      </c>
      <c r="AE186" t="s">
        <v>38</v>
      </c>
      <c r="AF186" s="2" t="s">
        <v>38</v>
      </c>
    </row>
    <row r="187" spans="1:32" ht="45" x14ac:dyDescent="0.25">
      <c r="A187" s="8" t="s">
        <v>904</v>
      </c>
      <c r="B187" s="6" t="s">
        <v>893</v>
      </c>
      <c r="C187" s="7">
        <v>45964</v>
      </c>
      <c r="D187" s="9" t="str">
        <f>HYPERLINK("https://www.epingalert.org/en/Search?viewData= G/TBT/N/ARE/686, G/TBT/N/BHR/764, G/TBT/N/KWT/748, G/TBT/N/OMN/588, G/TBT/N/QAT/739, G/TBT/N/SAU/1421, G/TBT/N/YEM/339"," G/TBT/N/ARE/686, G/TBT/N/BHR/764, G/TBT/N/KWT/748, G/TBT/N/OMN/588, G/TBT/N/QAT/739, G/TBT/N/SAU/1421, G/TBT/N/YEM/339")</f>
        <v xml:space="preserve"> G/TBT/N/ARE/686, G/TBT/N/BHR/764, G/TBT/N/KWT/748, G/TBT/N/OMN/588, G/TBT/N/QAT/739, G/TBT/N/SAU/1421, G/TBT/N/YEM/339</v>
      </c>
      <c r="E187" s="8" t="s">
        <v>922</v>
      </c>
      <c r="F187" s="8" t="s">
        <v>923</v>
      </c>
      <c r="H187" s="8" t="s">
        <v>38</v>
      </c>
      <c r="I187" s="8" t="s">
        <v>222</v>
      </c>
      <c r="J187" s="8" t="s">
        <v>50</v>
      </c>
      <c r="K187" s="8" t="s">
        <v>224</v>
      </c>
      <c r="L187" s="6"/>
      <c r="M187" s="7">
        <v>46024</v>
      </c>
      <c r="N187" s="6" t="s">
        <v>39</v>
      </c>
      <c r="O187" s="8" t="s">
        <v>924</v>
      </c>
      <c r="P187" s="6" t="str">
        <f>HYPERLINK("https://docs.wto.org/imrd/directdoc.asp?DDFDocuments/t/G/TBTN25/ARE686.DOCX", "https://docs.wto.org/imrd/directdoc.asp?DDFDocuments/t/G/TBTN25/ARE686.DOCX")</f>
        <v>https://docs.wto.org/imrd/directdoc.asp?DDFDocuments/t/G/TBTN25/ARE686.DOCX</v>
      </c>
      <c r="Q187" s="6" t="str">
        <f>HYPERLINK("https://docs.wto.org/imrd/directdoc.asp?DDFDocuments/u/G/TBTN25/ARE686.DOCX", "https://docs.wto.org/imrd/directdoc.asp?DDFDocuments/u/G/TBTN25/ARE686.DOCX")</f>
        <v>https://docs.wto.org/imrd/directdoc.asp?DDFDocuments/u/G/TBTN25/ARE686.DOCX</v>
      </c>
      <c r="R187" s="6" t="str">
        <f>HYPERLINK("https://docs.wto.org/imrd/directdoc.asp?DDFDocuments/v/G/TBTN25/ARE686.DOCX", "https://docs.wto.org/imrd/directdoc.asp?DDFDocuments/v/G/TBTN25/ARE686.DOCX")</f>
        <v>https://docs.wto.org/imrd/directdoc.asp?DDFDocuments/v/G/TBTN25/ARE686.DOCX</v>
      </c>
      <c r="S187" t="s">
        <v>41</v>
      </c>
      <c r="T187" t="s">
        <v>42</v>
      </c>
      <c r="U187" t="s">
        <v>42</v>
      </c>
      <c r="V187" t="s">
        <v>42</v>
      </c>
      <c r="W187" t="s">
        <v>42</v>
      </c>
      <c r="X187" t="s">
        <v>42</v>
      </c>
      <c r="Y187" t="s">
        <v>42</v>
      </c>
      <c r="Z187" s="2" t="s">
        <v>925</v>
      </c>
      <c r="AA187" t="s">
        <v>38</v>
      </c>
      <c r="AB187" t="s">
        <v>38</v>
      </c>
      <c r="AC187" t="s">
        <v>38</v>
      </c>
      <c r="AD187" t="s">
        <v>38</v>
      </c>
      <c r="AE187" t="s">
        <v>38</v>
      </c>
      <c r="AF187" s="2" t="s">
        <v>38</v>
      </c>
    </row>
    <row r="188" spans="1:32" ht="45" x14ac:dyDescent="0.25">
      <c r="A188" s="8" t="s">
        <v>904</v>
      </c>
      <c r="B188" s="6" t="s">
        <v>901</v>
      </c>
      <c r="C188" s="7">
        <v>45964</v>
      </c>
      <c r="D188" s="9" t="str">
        <f>HYPERLINK("https://www.epingalert.org/en/Search?viewData= G/TBT/N/ARE/686, G/TBT/N/BHR/764, G/TBT/N/KWT/748, G/TBT/N/OMN/588, G/TBT/N/QAT/739, G/TBT/N/SAU/1421, G/TBT/N/YEM/339"," G/TBT/N/ARE/686, G/TBT/N/BHR/764, G/TBT/N/KWT/748, G/TBT/N/OMN/588, G/TBT/N/QAT/739, G/TBT/N/SAU/1421, G/TBT/N/YEM/339")</f>
        <v xml:space="preserve"> G/TBT/N/ARE/686, G/TBT/N/BHR/764, G/TBT/N/KWT/748, G/TBT/N/OMN/588, G/TBT/N/QAT/739, G/TBT/N/SAU/1421, G/TBT/N/YEM/339</v>
      </c>
      <c r="E188" s="8" t="s">
        <v>922</v>
      </c>
      <c r="F188" s="8" t="s">
        <v>923</v>
      </c>
      <c r="H188" s="8" t="s">
        <v>38</v>
      </c>
      <c r="I188" s="8" t="s">
        <v>222</v>
      </c>
      <c r="J188" s="8" t="s">
        <v>50</v>
      </c>
      <c r="K188" s="8" t="s">
        <v>224</v>
      </c>
      <c r="L188" s="6"/>
      <c r="M188" s="7">
        <v>46024</v>
      </c>
      <c r="N188" s="6" t="s">
        <v>39</v>
      </c>
      <c r="O188" s="8" t="s">
        <v>924</v>
      </c>
      <c r="P188" s="6" t="str">
        <f>HYPERLINK("https://docs.wto.org/imrd/directdoc.asp?DDFDocuments/t/G/TBTN25/ARE686.DOCX", "https://docs.wto.org/imrd/directdoc.asp?DDFDocuments/t/G/TBTN25/ARE686.DOCX")</f>
        <v>https://docs.wto.org/imrd/directdoc.asp?DDFDocuments/t/G/TBTN25/ARE686.DOCX</v>
      </c>
      <c r="Q188" s="6" t="str">
        <f>HYPERLINK("https://docs.wto.org/imrd/directdoc.asp?DDFDocuments/u/G/TBTN25/ARE686.DOCX", "https://docs.wto.org/imrd/directdoc.asp?DDFDocuments/u/G/TBTN25/ARE686.DOCX")</f>
        <v>https://docs.wto.org/imrd/directdoc.asp?DDFDocuments/u/G/TBTN25/ARE686.DOCX</v>
      </c>
      <c r="R188" s="6" t="str">
        <f>HYPERLINK("https://docs.wto.org/imrd/directdoc.asp?DDFDocuments/v/G/TBTN25/ARE686.DOCX", "https://docs.wto.org/imrd/directdoc.asp?DDFDocuments/v/G/TBTN25/ARE686.DOCX")</f>
        <v>https://docs.wto.org/imrd/directdoc.asp?DDFDocuments/v/G/TBTN25/ARE686.DOCX</v>
      </c>
      <c r="S188" t="s">
        <v>41</v>
      </c>
      <c r="T188" t="s">
        <v>42</v>
      </c>
      <c r="U188" t="s">
        <v>42</v>
      </c>
      <c r="V188" t="s">
        <v>42</v>
      </c>
      <c r="W188" t="s">
        <v>42</v>
      </c>
      <c r="X188" t="s">
        <v>42</v>
      </c>
      <c r="Y188" t="s">
        <v>42</v>
      </c>
      <c r="Z188" s="2" t="s">
        <v>925</v>
      </c>
      <c r="AA188" t="s">
        <v>38</v>
      </c>
      <c r="AB188" t="s">
        <v>38</v>
      </c>
      <c r="AC188" t="s">
        <v>38</v>
      </c>
      <c r="AD188" t="s">
        <v>38</v>
      </c>
      <c r="AE188" t="s">
        <v>38</v>
      </c>
      <c r="AF188" s="2" t="s">
        <v>38</v>
      </c>
    </row>
    <row r="189" spans="1:32" ht="30" x14ac:dyDescent="0.25">
      <c r="A189" s="8" t="s">
        <v>928</v>
      </c>
      <c r="B189" s="6" t="s">
        <v>893</v>
      </c>
      <c r="C189" s="7">
        <v>45964</v>
      </c>
      <c r="D189" s="9" t="str">
        <f>HYPERLINK("https://www.epingalert.org/en/Search?viewData= G/TBT/N/ARE/689, G/TBT/N/BHR/767, G/TBT/N/KWT/751, G/TBT/N/OMN/591, G/TBT/N/QAT/742, G/TBT/N/SAU/1424, G/TBT/N/YEM/342"," G/TBT/N/ARE/689, G/TBT/N/BHR/767, G/TBT/N/KWT/751, G/TBT/N/OMN/591, G/TBT/N/QAT/742, G/TBT/N/SAU/1424, G/TBT/N/YEM/342")</f>
        <v xml:space="preserve"> G/TBT/N/ARE/689, G/TBT/N/BHR/767, G/TBT/N/KWT/751, G/TBT/N/OMN/591, G/TBT/N/QAT/742, G/TBT/N/SAU/1424, G/TBT/N/YEM/342</v>
      </c>
      <c r="E189" s="8" t="s">
        <v>926</v>
      </c>
      <c r="F189" s="8" t="s">
        <v>927</v>
      </c>
      <c r="H189" s="8" t="s">
        <v>38</v>
      </c>
      <c r="I189" s="8" t="s">
        <v>929</v>
      </c>
      <c r="J189" s="8" t="s">
        <v>50</v>
      </c>
      <c r="K189" s="8" t="s">
        <v>224</v>
      </c>
      <c r="L189" s="6"/>
      <c r="M189" s="7">
        <v>46024</v>
      </c>
      <c r="N189" s="6" t="s">
        <v>39</v>
      </c>
      <c r="O189" s="8" t="s">
        <v>930</v>
      </c>
      <c r="P189" s="6" t="str">
        <f>HYPERLINK("https://docs.wto.org/imrd/directdoc.asp?DDFDocuments/t/G/TBTN25/ARE689.DOCX", "https://docs.wto.org/imrd/directdoc.asp?DDFDocuments/t/G/TBTN25/ARE689.DOCX")</f>
        <v>https://docs.wto.org/imrd/directdoc.asp?DDFDocuments/t/G/TBTN25/ARE689.DOCX</v>
      </c>
      <c r="Q189" s="6" t="str">
        <f>HYPERLINK("https://docs.wto.org/imrd/directdoc.asp?DDFDocuments/u/G/TBTN25/ARE689.DOCX", "https://docs.wto.org/imrd/directdoc.asp?DDFDocuments/u/G/TBTN25/ARE689.DOCX")</f>
        <v>https://docs.wto.org/imrd/directdoc.asp?DDFDocuments/u/G/TBTN25/ARE689.DOCX</v>
      </c>
      <c r="R189" s="6" t="str">
        <f>HYPERLINK("https://docs.wto.org/imrd/directdoc.asp?DDFDocuments/v/G/TBTN25/ARE689.DOCX", "https://docs.wto.org/imrd/directdoc.asp?DDFDocuments/v/G/TBTN25/ARE689.DOCX")</f>
        <v>https://docs.wto.org/imrd/directdoc.asp?DDFDocuments/v/G/TBTN25/ARE689.DOCX</v>
      </c>
      <c r="S189" t="s">
        <v>41</v>
      </c>
      <c r="T189" t="s">
        <v>42</v>
      </c>
      <c r="U189" t="s">
        <v>42</v>
      </c>
      <c r="V189" t="s">
        <v>42</v>
      </c>
      <c r="W189" t="s">
        <v>42</v>
      </c>
      <c r="X189" t="s">
        <v>42</v>
      </c>
      <c r="Y189" t="s">
        <v>42</v>
      </c>
      <c r="Z189" s="2" t="s">
        <v>931</v>
      </c>
      <c r="AA189" t="s">
        <v>38</v>
      </c>
      <c r="AB189" t="s">
        <v>38</v>
      </c>
      <c r="AC189" t="s">
        <v>38</v>
      </c>
      <c r="AD189" t="s">
        <v>38</v>
      </c>
      <c r="AE189" t="s">
        <v>38</v>
      </c>
      <c r="AF189" s="2" t="s">
        <v>38</v>
      </c>
    </row>
    <row r="190" spans="1:32" ht="30" x14ac:dyDescent="0.25">
      <c r="A190" s="8" t="s">
        <v>908</v>
      </c>
      <c r="B190" s="6" t="s">
        <v>901</v>
      </c>
      <c r="C190" s="7">
        <v>45964</v>
      </c>
      <c r="D190" s="9" t="str">
        <f>HYPERLINK("https://www.epingalert.org/en/Search?viewData= G/TBT/N/ARE/690, G/TBT/N/BHR/768, G/TBT/N/KWT/752, G/TBT/N/OMN/592, G/TBT/N/QAT/743, G/TBT/N/SAU/1425, G/TBT/N/YEM/343"," G/TBT/N/ARE/690, G/TBT/N/BHR/768, G/TBT/N/KWT/752, G/TBT/N/OMN/592, G/TBT/N/QAT/743, G/TBT/N/SAU/1425, G/TBT/N/YEM/343")</f>
        <v xml:space="preserve"> G/TBT/N/ARE/690, G/TBT/N/BHR/768, G/TBT/N/KWT/752, G/TBT/N/OMN/592, G/TBT/N/QAT/743, G/TBT/N/SAU/1425, G/TBT/N/YEM/343</v>
      </c>
      <c r="E190" s="8" t="s">
        <v>906</v>
      </c>
      <c r="F190" s="8" t="s">
        <v>907</v>
      </c>
      <c r="H190" s="8" t="s">
        <v>38</v>
      </c>
      <c r="I190" s="8" t="s">
        <v>909</v>
      </c>
      <c r="J190" s="8" t="s">
        <v>50</v>
      </c>
      <c r="K190" s="8" t="s">
        <v>224</v>
      </c>
      <c r="L190" s="6"/>
      <c r="M190" s="7">
        <v>46024</v>
      </c>
      <c r="N190" s="6" t="s">
        <v>39</v>
      </c>
      <c r="O190" s="8" t="s">
        <v>910</v>
      </c>
      <c r="P190" s="6" t="str">
        <f>HYPERLINK("https://docs.wto.org/imrd/directdoc.asp?DDFDocuments/t/G/TBTN25/ARE690.DOCX", "https://docs.wto.org/imrd/directdoc.asp?DDFDocuments/t/G/TBTN25/ARE690.DOCX")</f>
        <v>https://docs.wto.org/imrd/directdoc.asp?DDFDocuments/t/G/TBTN25/ARE690.DOCX</v>
      </c>
      <c r="Q190" s="6" t="str">
        <f>HYPERLINK("https://docs.wto.org/imrd/directdoc.asp?DDFDocuments/u/G/TBTN25/ARE690.DOCX", "https://docs.wto.org/imrd/directdoc.asp?DDFDocuments/u/G/TBTN25/ARE690.DOCX")</f>
        <v>https://docs.wto.org/imrd/directdoc.asp?DDFDocuments/u/G/TBTN25/ARE690.DOCX</v>
      </c>
      <c r="R190" s="6" t="str">
        <f>HYPERLINK("https://docs.wto.org/imrd/directdoc.asp?DDFDocuments/v/G/TBTN25/ARE690.DOCX", "https://docs.wto.org/imrd/directdoc.asp?DDFDocuments/v/G/TBTN25/ARE690.DOCX")</f>
        <v>https://docs.wto.org/imrd/directdoc.asp?DDFDocuments/v/G/TBTN25/ARE690.DOCX</v>
      </c>
      <c r="S190" t="s">
        <v>41</v>
      </c>
      <c r="T190" t="s">
        <v>42</v>
      </c>
      <c r="U190" t="s">
        <v>42</v>
      </c>
      <c r="V190" t="s">
        <v>42</v>
      </c>
      <c r="W190" t="s">
        <v>42</v>
      </c>
      <c r="X190" t="s">
        <v>42</v>
      </c>
      <c r="Y190" t="s">
        <v>42</v>
      </c>
      <c r="Z190" s="2" t="s">
        <v>911</v>
      </c>
      <c r="AA190" t="s">
        <v>38</v>
      </c>
      <c r="AB190" t="s">
        <v>38</v>
      </c>
      <c r="AC190" t="s">
        <v>38</v>
      </c>
      <c r="AD190" t="s">
        <v>38</v>
      </c>
      <c r="AE190" t="s">
        <v>38</v>
      </c>
      <c r="AF190" s="2" t="s">
        <v>38</v>
      </c>
    </row>
    <row r="191" spans="1:32" ht="45" x14ac:dyDescent="0.25">
      <c r="A191" s="8" t="s">
        <v>904</v>
      </c>
      <c r="B191" s="6" t="s">
        <v>862</v>
      </c>
      <c r="C191" s="7">
        <v>45964</v>
      </c>
      <c r="D191" s="9" t="str">
        <f>HYPERLINK("https://www.epingalert.org/en/Search?viewData= G/TBT/N/ARE/687, G/TBT/N/BHR/765, G/TBT/N/KWT/749, G/TBT/N/OMN/589, G/TBT/N/QAT/740, G/TBT/N/SAU/1422, G/TBT/N/YEM/340"," G/TBT/N/ARE/687, G/TBT/N/BHR/765, G/TBT/N/KWT/749, G/TBT/N/OMN/589, G/TBT/N/QAT/740, G/TBT/N/SAU/1422, G/TBT/N/YEM/340")</f>
        <v xml:space="preserve"> G/TBT/N/ARE/687, G/TBT/N/BHR/765, G/TBT/N/KWT/749, G/TBT/N/OMN/589, G/TBT/N/QAT/740, G/TBT/N/SAU/1422, G/TBT/N/YEM/340</v>
      </c>
      <c r="E191" s="8" t="s">
        <v>902</v>
      </c>
      <c r="F191" s="8" t="s">
        <v>903</v>
      </c>
      <c r="H191" s="8" t="s">
        <v>38</v>
      </c>
      <c r="I191" s="8" t="s">
        <v>222</v>
      </c>
      <c r="J191" s="8" t="s">
        <v>50</v>
      </c>
      <c r="K191" s="8" t="s">
        <v>224</v>
      </c>
      <c r="L191" s="6"/>
      <c r="M191" s="7">
        <v>46024</v>
      </c>
      <c r="N191" s="6" t="s">
        <v>39</v>
      </c>
      <c r="O191" s="8" t="s">
        <v>905</v>
      </c>
      <c r="P191" s="6" t="str">
        <f>HYPERLINK("https://docs.wto.org/imrd/directdoc.asp?DDFDocuments/t/G/TBTN25/ARE687.DOCX", "https://docs.wto.org/imrd/directdoc.asp?DDFDocuments/t/G/TBTN25/ARE687.DOCX")</f>
        <v>https://docs.wto.org/imrd/directdoc.asp?DDFDocuments/t/G/TBTN25/ARE687.DOCX</v>
      </c>
      <c r="Q191" s="6" t="str">
        <f>HYPERLINK("https://docs.wto.org/imrd/directdoc.asp?DDFDocuments/u/G/TBTN25/ARE687.DOCX", "https://docs.wto.org/imrd/directdoc.asp?DDFDocuments/u/G/TBTN25/ARE687.DOCX")</f>
        <v>https://docs.wto.org/imrd/directdoc.asp?DDFDocuments/u/G/TBTN25/ARE687.DOCX</v>
      </c>
      <c r="R191" s="6" t="str">
        <f>HYPERLINK("https://docs.wto.org/imrd/directdoc.asp?DDFDocuments/v/G/TBTN25/ARE687.DOCX", "https://docs.wto.org/imrd/directdoc.asp?DDFDocuments/v/G/TBTN25/ARE687.DOCX")</f>
        <v>https://docs.wto.org/imrd/directdoc.asp?DDFDocuments/v/G/TBTN25/ARE687.DOCX</v>
      </c>
      <c r="S191" t="s">
        <v>41</v>
      </c>
      <c r="T191" t="s">
        <v>42</v>
      </c>
      <c r="U191" t="s">
        <v>42</v>
      </c>
      <c r="V191" t="s">
        <v>42</v>
      </c>
      <c r="W191" t="s">
        <v>42</v>
      </c>
      <c r="X191" t="s">
        <v>42</v>
      </c>
      <c r="Y191" t="s">
        <v>42</v>
      </c>
      <c r="Z191" s="2" t="s">
        <v>900</v>
      </c>
      <c r="AA191" t="s">
        <v>38</v>
      </c>
      <c r="AB191" t="s">
        <v>38</v>
      </c>
      <c r="AC191" t="s">
        <v>38</v>
      </c>
      <c r="AD191" t="s">
        <v>38</v>
      </c>
      <c r="AE191" t="s">
        <v>38</v>
      </c>
      <c r="AF191" s="2" t="s">
        <v>38</v>
      </c>
    </row>
    <row r="192" spans="1:32" ht="45" x14ac:dyDescent="0.25">
      <c r="A192" s="8" t="s">
        <v>934</v>
      </c>
      <c r="B192" s="6" t="s">
        <v>862</v>
      </c>
      <c r="C192" s="7">
        <v>45964</v>
      </c>
      <c r="D192" s="9" t="str">
        <f>HYPERLINK("https://www.epingalert.org/en/Search?viewData= G/TBT/N/ARE/685, G/TBT/N/BHR/763, G/TBT/N/KWT/747, G/TBT/N/OMN/587, G/TBT/N/QAT/738, G/TBT/N/SAU/1420, G/TBT/N/YEM/338"," G/TBT/N/ARE/685, G/TBT/N/BHR/763, G/TBT/N/KWT/747, G/TBT/N/OMN/587, G/TBT/N/QAT/738, G/TBT/N/SAU/1420, G/TBT/N/YEM/338")</f>
        <v xml:space="preserve"> G/TBT/N/ARE/685, G/TBT/N/BHR/763, G/TBT/N/KWT/747, G/TBT/N/OMN/587, G/TBT/N/QAT/738, G/TBT/N/SAU/1420, G/TBT/N/YEM/338</v>
      </c>
      <c r="E192" s="8" t="s">
        <v>932</v>
      </c>
      <c r="F192" s="8" t="s">
        <v>933</v>
      </c>
      <c r="H192" s="8" t="s">
        <v>38</v>
      </c>
      <c r="I192" s="8" t="s">
        <v>935</v>
      </c>
      <c r="J192" s="8" t="s">
        <v>50</v>
      </c>
      <c r="K192" s="8" t="s">
        <v>224</v>
      </c>
      <c r="L192" s="6"/>
      <c r="M192" s="7">
        <v>46024</v>
      </c>
      <c r="N192" s="6" t="s">
        <v>39</v>
      </c>
      <c r="O192" s="8" t="s">
        <v>936</v>
      </c>
      <c r="P192" s="6" t="str">
        <f>HYPERLINK("https://docs.wto.org/imrd/directdoc.asp?DDFDocuments/t/G/TBTN25/ARE685.DOCX", "https://docs.wto.org/imrd/directdoc.asp?DDFDocuments/t/G/TBTN25/ARE685.DOCX")</f>
        <v>https://docs.wto.org/imrd/directdoc.asp?DDFDocuments/t/G/TBTN25/ARE685.DOCX</v>
      </c>
      <c r="Q192" s="6" t="str">
        <f>HYPERLINK("https://docs.wto.org/imrd/directdoc.asp?DDFDocuments/u/G/TBTN25/ARE685.DOCX", "https://docs.wto.org/imrd/directdoc.asp?DDFDocuments/u/G/TBTN25/ARE685.DOCX")</f>
        <v>https://docs.wto.org/imrd/directdoc.asp?DDFDocuments/u/G/TBTN25/ARE685.DOCX</v>
      </c>
      <c r="R192" s="6" t="str">
        <f>HYPERLINK("https://docs.wto.org/imrd/directdoc.asp?DDFDocuments/v/G/TBTN25/ARE685.DOCX", "https://docs.wto.org/imrd/directdoc.asp?DDFDocuments/v/G/TBTN25/ARE685.DOCX")</f>
        <v>https://docs.wto.org/imrd/directdoc.asp?DDFDocuments/v/G/TBTN25/ARE685.DOCX</v>
      </c>
      <c r="S192" t="s">
        <v>41</v>
      </c>
      <c r="T192" t="s">
        <v>42</v>
      </c>
      <c r="U192" t="s">
        <v>42</v>
      </c>
      <c r="V192" t="s">
        <v>42</v>
      </c>
      <c r="W192" t="s">
        <v>42</v>
      </c>
      <c r="X192" t="s">
        <v>42</v>
      </c>
      <c r="Y192" t="s">
        <v>42</v>
      </c>
      <c r="Z192" s="2" t="s">
        <v>937</v>
      </c>
      <c r="AA192" t="s">
        <v>38</v>
      </c>
      <c r="AB192" t="s">
        <v>38</v>
      </c>
      <c r="AC192" t="s">
        <v>38</v>
      </c>
      <c r="AD192" t="s">
        <v>38</v>
      </c>
      <c r="AE192" t="s">
        <v>38</v>
      </c>
      <c r="AF192" s="2" t="s">
        <v>38</v>
      </c>
    </row>
    <row r="193" spans="1:32" ht="30" x14ac:dyDescent="0.25">
      <c r="A193" s="8" t="s">
        <v>769</v>
      </c>
      <c r="B193" s="6" t="s">
        <v>862</v>
      </c>
      <c r="C193" s="7">
        <v>45964</v>
      </c>
      <c r="D193" s="9" t="str">
        <f>HYPERLINK("https://www.epingalert.org/en/Search?viewData= G/TBT/N/ARE/680, G/TBT/N/BHR/758, G/TBT/N/KWT/742, G/TBT/N/OMN/582, G/TBT/N/QAT/733, G/TBT/N/SAU/1415, G/TBT/N/YEM/333"," G/TBT/N/ARE/680, G/TBT/N/BHR/758, G/TBT/N/KWT/742, G/TBT/N/OMN/582, G/TBT/N/QAT/733, G/TBT/N/SAU/1415, G/TBT/N/YEM/333")</f>
        <v xml:space="preserve"> G/TBT/N/ARE/680, G/TBT/N/BHR/758, G/TBT/N/KWT/742, G/TBT/N/OMN/582, G/TBT/N/QAT/733, G/TBT/N/SAU/1415, G/TBT/N/YEM/333</v>
      </c>
      <c r="E193" s="8" t="s">
        <v>912</v>
      </c>
      <c r="F193" s="8" t="s">
        <v>913</v>
      </c>
      <c r="H193" s="8" t="s">
        <v>914</v>
      </c>
      <c r="I193" s="8" t="s">
        <v>771</v>
      </c>
      <c r="J193" s="8" t="s">
        <v>50</v>
      </c>
      <c r="K193" s="8" t="s">
        <v>224</v>
      </c>
      <c r="L193" s="6"/>
      <c r="M193" s="7">
        <v>46024</v>
      </c>
      <c r="N193" s="6" t="s">
        <v>39</v>
      </c>
      <c r="O193" s="8" t="s">
        <v>915</v>
      </c>
      <c r="P193" s="6" t="str">
        <f>HYPERLINK("https://docs.wto.org/imrd/directdoc.asp?DDFDocuments/t/G/TBTN25/ARE680.DOCX", "https://docs.wto.org/imrd/directdoc.asp?DDFDocuments/t/G/TBTN25/ARE680.DOCX")</f>
        <v>https://docs.wto.org/imrd/directdoc.asp?DDFDocuments/t/G/TBTN25/ARE680.DOCX</v>
      </c>
      <c r="Q193" s="6" t="str">
        <f>HYPERLINK("https://docs.wto.org/imrd/directdoc.asp?DDFDocuments/u/G/TBTN25/ARE680.DOCX", "https://docs.wto.org/imrd/directdoc.asp?DDFDocuments/u/G/TBTN25/ARE680.DOCX")</f>
        <v>https://docs.wto.org/imrd/directdoc.asp?DDFDocuments/u/G/TBTN25/ARE680.DOCX</v>
      </c>
      <c r="R193" s="6" t="str">
        <f>HYPERLINK("https://docs.wto.org/imrd/directdoc.asp?DDFDocuments/v/G/TBTN25/ARE680.DOCX", "https://docs.wto.org/imrd/directdoc.asp?DDFDocuments/v/G/TBTN25/ARE680.DOCX")</f>
        <v>https://docs.wto.org/imrd/directdoc.asp?DDFDocuments/v/G/TBTN25/ARE680.DOCX</v>
      </c>
      <c r="S193" t="s">
        <v>41</v>
      </c>
      <c r="T193" t="s">
        <v>42</v>
      </c>
      <c r="U193" t="s">
        <v>42</v>
      </c>
      <c r="V193" t="s">
        <v>42</v>
      </c>
      <c r="W193" t="s">
        <v>42</v>
      </c>
      <c r="X193" t="s">
        <v>42</v>
      </c>
      <c r="Y193" t="s">
        <v>42</v>
      </c>
      <c r="Z193" s="2" t="s">
        <v>916</v>
      </c>
      <c r="AA193" t="s">
        <v>38</v>
      </c>
      <c r="AB193" t="s">
        <v>38</v>
      </c>
      <c r="AC193" t="s">
        <v>38</v>
      </c>
      <c r="AD193" t="s">
        <v>38</v>
      </c>
      <c r="AE193" t="s">
        <v>38</v>
      </c>
      <c r="AF193" s="2" t="s">
        <v>38</v>
      </c>
    </row>
    <row r="194" spans="1:32" ht="30" x14ac:dyDescent="0.25">
      <c r="A194" s="8" t="s">
        <v>769</v>
      </c>
      <c r="B194" s="6" t="s">
        <v>893</v>
      </c>
      <c r="C194" s="7">
        <v>45964</v>
      </c>
      <c r="D194" s="9" t="str">
        <f>HYPERLINK("https://www.epingalert.org/en/Search?viewData= G/TBT/N/ARE/680, G/TBT/N/BHR/758, G/TBT/N/KWT/742, G/TBT/N/OMN/582, G/TBT/N/QAT/733, G/TBT/N/SAU/1415, G/TBT/N/YEM/333"," G/TBT/N/ARE/680, G/TBT/N/BHR/758, G/TBT/N/KWT/742, G/TBT/N/OMN/582, G/TBT/N/QAT/733, G/TBT/N/SAU/1415, G/TBT/N/YEM/333")</f>
        <v xml:space="preserve"> G/TBT/N/ARE/680, G/TBT/N/BHR/758, G/TBT/N/KWT/742, G/TBT/N/OMN/582, G/TBT/N/QAT/733, G/TBT/N/SAU/1415, G/TBT/N/YEM/333</v>
      </c>
      <c r="E194" s="8" t="s">
        <v>912</v>
      </c>
      <c r="F194" s="8" t="s">
        <v>913</v>
      </c>
      <c r="H194" s="8" t="s">
        <v>914</v>
      </c>
      <c r="I194" s="8" t="s">
        <v>771</v>
      </c>
      <c r="J194" s="8" t="s">
        <v>50</v>
      </c>
      <c r="K194" s="8" t="s">
        <v>224</v>
      </c>
      <c r="L194" s="6"/>
      <c r="M194" s="7">
        <v>46024</v>
      </c>
      <c r="N194" s="6" t="s">
        <v>39</v>
      </c>
      <c r="O194" s="8" t="s">
        <v>915</v>
      </c>
      <c r="P194" s="6" t="str">
        <f>HYPERLINK("https://docs.wto.org/imrd/directdoc.asp?DDFDocuments/t/G/TBTN25/ARE680.DOCX", "https://docs.wto.org/imrd/directdoc.asp?DDFDocuments/t/G/TBTN25/ARE680.DOCX")</f>
        <v>https://docs.wto.org/imrd/directdoc.asp?DDFDocuments/t/G/TBTN25/ARE680.DOCX</v>
      </c>
      <c r="Q194" s="6" t="str">
        <f>HYPERLINK("https://docs.wto.org/imrd/directdoc.asp?DDFDocuments/u/G/TBTN25/ARE680.DOCX", "https://docs.wto.org/imrd/directdoc.asp?DDFDocuments/u/G/TBTN25/ARE680.DOCX")</f>
        <v>https://docs.wto.org/imrd/directdoc.asp?DDFDocuments/u/G/TBTN25/ARE680.DOCX</v>
      </c>
      <c r="R194" s="6" t="str">
        <f>HYPERLINK("https://docs.wto.org/imrd/directdoc.asp?DDFDocuments/v/G/TBTN25/ARE680.DOCX", "https://docs.wto.org/imrd/directdoc.asp?DDFDocuments/v/G/TBTN25/ARE680.DOCX")</f>
        <v>https://docs.wto.org/imrd/directdoc.asp?DDFDocuments/v/G/TBTN25/ARE680.DOCX</v>
      </c>
      <c r="S194" t="s">
        <v>41</v>
      </c>
      <c r="T194" t="s">
        <v>42</v>
      </c>
      <c r="U194" t="s">
        <v>42</v>
      </c>
      <c r="V194" t="s">
        <v>42</v>
      </c>
      <c r="W194" t="s">
        <v>42</v>
      </c>
      <c r="X194" t="s">
        <v>42</v>
      </c>
      <c r="Y194" t="s">
        <v>42</v>
      </c>
      <c r="Z194" s="2" t="s">
        <v>916</v>
      </c>
      <c r="AA194" t="s">
        <v>38</v>
      </c>
      <c r="AB194" t="s">
        <v>38</v>
      </c>
      <c r="AC194" t="s">
        <v>38</v>
      </c>
      <c r="AD194" t="s">
        <v>38</v>
      </c>
      <c r="AE194" t="s">
        <v>38</v>
      </c>
      <c r="AF194" s="2" t="s">
        <v>38</v>
      </c>
    </row>
    <row r="195" spans="1:32" ht="45" x14ac:dyDescent="0.25">
      <c r="A195" s="8" t="s">
        <v>286</v>
      </c>
      <c r="B195" s="6" t="s">
        <v>391</v>
      </c>
      <c r="C195" s="7">
        <v>45964</v>
      </c>
      <c r="D195" s="9" t="str">
        <f>HYPERLINK("https://www.epingalert.org/en/Search?viewData= G/TBT/N/ARE/682, G/TBT/N/BHR/760, G/TBT/N/KWT/744, G/TBT/N/OMN/584, G/TBT/N/QAT/735, G/TBT/N/SAU/1417, G/TBT/N/YEM/335"," G/TBT/N/ARE/682, G/TBT/N/BHR/760, G/TBT/N/KWT/744, G/TBT/N/OMN/584, G/TBT/N/QAT/735, G/TBT/N/SAU/1417, G/TBT/N/YEM/335")</f>
        <v xml:space="preserve"> G/TBT/N/ARE/682, G/TBT/N/BHR/760, G/TBT/N/KWT/744, G/TBT/N/OMN/584, G/TBT/N/QAT/735, G/TBT/N/SAU/1417, G/TBT/N/YEM/335</v>
      </c>
      <c r="E195" s="8" t="s">
        <v>917</v>
      </c>
      <c r="F195" s="8" t="s">
        <v>918</v>
      </c>
      <c r="H195" s="8" t="s">
        <v>919</v>
      </c>
      <c r="I195" s="8" t="s">
        <v>287</v>
      </c>
      <c r="J195" s="8" t="s">
        <v>50</v>
      </c>
      <c r="K195" s="8" t="s">
        <v>224</v>
      </c>
      <c r="L195" s="6"/>
      <c r="M195" s="7">
        <v>46024</v>
      </c>
      <c r="N195" s="6" t="s">
        <v>39</v>
      </c>
      <c r="O195" s="8" t="s">
        <v>920</v>
      </c>
      <c r="P195" s="6" t="str">
        <f>HYPERLINK("https://docs.wto.org/imrd/directdoc.asp?DDFDocuments/t/G/TBTN25/ARE682.DOCX", "https://docs.wto.org/imrd/directdoc.asp?DDFDocuments/t/G/TBTN25/ARE682.DOCX")</f>
        <v>https://docs.wto.org/imrd/directdoc.asp?DDFDocuments/t/G/TBTN25/ARE682.DOCX</v>
      </c>
      <c r="Q195" s="6" t="str">
        <f>HYPERLINK("https://docs.wto.org/imrd/directdoc.asp?DDFDocuments/u/G/TBTN25/ARE682.DOCX", "https://docs.wto.org/imrd/directdoc.asp?DDFDocuments/u/G/TBTN25/ARE682.DOCX")</f>
        <v>https://docs.wto.org/imrd/directdoc.asp?DDFDocuments/u/G/TBTN25/ARE682.DOCX</v>
      </c>
      <c r="R195" s="6" t="str">
        <f>HYPERLINK("https://docs.wto.org/imrd/directdoc.asp?DDFDocuments/v/G/TBTN25/ARE682.DOCX", "https://docs.wto.org/imrd/directdoc.asp?DDFDocuments/v/G/TBTN25/ARE682.DOCX")</f>
        <v>https://docs.wto.org/imrd/directdoc.asp?DDFDocuments/v/G/TBTN25/ARE682.DOCX</v>
      </c>
      <c r="S195" t="s">
        <v>41</v>
      </c>
      <c r="T195" t="s">
        <v>42</v>
      </c>
      <c r="U195" t="s">
        <v>42</v>
      </c>
      <c r="V195" t="s">
        <v>42</v>
      </c>
      <c r="W195" t="s">
        <v>42</v>
      </c>
      <c r="X195" t="s">
        <v>42</v>
      </c>
      <c r="Y195" t="s">
        <v>42</v>
      </c>
      <c r="Z195" s="2" t="s">
        <v>921</v>
      </c>
      <c r="AA195" t="s">
        <v>38</v>
      </c>
      <c r="AB195" t="s">
        <v>38</v>
      </c>
      <c r="AC195" t="s">
        <v>38</v>
      </c>
      <c r="AD195" t="s">
        <v>38</v>
      </c>
      <c r="AE195" t="s">
        <v>38</v>
      </c>
      <c r="AF195" s="2" t="s">
        <v>38</v>
      </c>
    </row>
    <row r="196" spans="1:32" ht="45" x14ac:dyDescent="0.25">
      <c r="A196" s="8" t="s">
        <v>286</v>
      </c>
      <c r="B196" s="6" t="s">
        <v>880</v>
      </c>
      <c r="C196" s="7">
        <v>45964</v>
      </c>
      <c r="D196" s="9" t="str">
        <f>HYPERLINK("https://www.epingalert.org/en/Search?viewData= G/TBT/N/ARE/682, G/TBT/N/BHR/760, G/TBT/N/KWT/744, G/TBT/N/OMN/584, G/TBT/N/QAT/735, G/TBT/N/SAU/1417, G/TBT/N/YEM/335"," G/TBT/N/ARE/682, G/TBT/N/BHR/760, G/TBT/N/KWT/744, G/TBT/N/OMN/584, G/TBT/N/QAT/735, G/TBT/N/SAU/1417, G/TBT/N/YEM/335")</f>
        <v xml:space="preserve"> G/TBT/N/ARE/682, G/TBT/N/BHR/760, G/TBT/N/KWT/744, G/TBT/N/OMN/584, G/TBT/N/QAT/735, G/TBT/N/SAU/1417, G/TBT/N/YEM/335</v>
      </c>
      <c r="E196" s="8" t="s">
        <v>917</v>
      </c>
      <c r="F196" s="8" t="s">
        <v>918</v>
      </c>
      <c r="H196" s="8" t="s">
        <v>919</v>
      </c>
      <c r="I196" s="8" t="s">
        <v>287</v>
      </c>
      <c r="J196" s="8" t="s">
        <v>50</v>
      </c>
      <c r="K196" s="8" t="s">
        <v>224</v>
      </c>
      <c r="L196" s="6"/>
      <c r="M196" s="7">
        <v>46024</v>
      </c>
      <c r="N196" s="6" t="s">
        <v>39</v>
      </c>
      <c r="O196" s="8" t="s">
        <v>920</v>
      </c>
      <c r="P196" s="6" t="str">
        <f>HYPERLINK("https://docs.wto.org/imrd/directdoc.asp?DDFDocuments/t/G/TBTN25/ARE682.DOCX", "https://docs.wto.org/imrd/directdoc.asp?DDFDocuments/t/G/TBTN25/ARE682.DOCX")</f>
        <v>https://docs.wto.org/imrd/directdoc.asp?DDFDocuments/t/G/TBTN25/ARE682.DOCX</v>
      </c>
      <c r="Q196" s="6" t="str">
        <f>HYPERLINK("https://docs.wto.org/imrd/directdoc.asp?DDFDocuments/u/G/TBTN25/ARE682.DOCX", "https://docs.wto.org/imrd/directdoc.asp?DDFDocuments/u/G/TBTN25/ARE682.DOCX")</f>
        <v>https://docs.wto.org/imrd/directdoc.asp?DDFDocuments/u/G/TBTN25/ARE682.DOCX</v>
      </c>
      <c r="R196" s="6" t="str">
        <f>HYPERLINK("https://docs.wto.org/imrd/directdoc.asp?DDFDocuments/v/G/TBTN25/ARE682.DOCX", "https://docs.wto.org/imrd/directdoc.asp?DDFDocuments/v/G/TBTN25/ARE682.DOCX")</f>
        <v>https://docs.wto.org/imrd/directdoc.asp?DDFDocuments/v/G/TBTN25/ARE682.DOCX</v>
      </c>
      <c r="S196" t="s">
        <v>41</v>
      </c>
      <c r="T196" t="s">
        <v>42</v>
      </c>
      <c r="U196" t="s">
        <v>42</v>
      </c>
      <c r="V196" t="s">
        <v>42</v>
      </c>
      <c r="W196" t="s">
        <v>42</v>
      </c>
      <c r="X196" t="s">
        <v>42</v>
      </c>
      <c r="Y196" t="s">
        <v>42</v>
      </c>
      <c r="Z196" s="2" t="s">
        <v>921</v>
      </c>
      <c r="AA196" t="s">
        <v>38</v>
      </c>
      <c r="AB196" t="s">
        <v>38</v>
      </c>
      <c r="AC196" t="s">
        <v>38</v>
      </c>
      <c r="AD196" t="s">
        <v>38</v>
      </c>
      <c r="AE196" t="s">
        <v>38</v>
      </c>
      <c r="AF196" s="2" t="s">
        <v>38</v>
      </c>
    </row>
    <row r="197" spans="1:32" ht="30" x14ac:dyDescent="0.25">
      <c r="A197" s="8" t="s">
        <v>928</v>
      </c>
      <c r="B197" s="6" t="s">
        <v>886</v>
      </c>
      <c r="C197" s="7">
        <v>45964</v>
      </c>
      <c r="D197" s="9" t="str">
        <f>HYPERLINK("https://www.epingalert.org/en/Search?viewData= G/TBT/N/ARE/689, G/TBT/N/BHR/767, G/TBT/N/KWT/751, G/TBT/N/OMN/591, G/TBT/N/QAT/742, G/TBT/N/SAU/1424, G/TBT/N/YEM/342"," G/TBT/N/ARE/689, G/TBT/N/BHR/767, G/TBT/N/KWT/751, G/TBT/N/OMN/591, G/TBT/N/QAT/742, G/TBT/N/SAU/1424, G/TBT/N/YEM/342")</f>
        <v xml:space="preserve"> G/TBT/N/ARE/689, G/TBT/N/BHR/767, G/TBT/N/KWT/751, G/TBT/N/OMN/591, G/TBT/N/QAT/742, G/TBT/N/SAU/1424, G/TBT/N/YEM/342</v>
      </c>
      <c r="E197" s="8" t="s">
        <v>926</v>
      </c>
      <c r="F197" s="8" t="s">
        <v>927</v>
      </c>
      <c r="H197" s="8" t="s">
        <v>38</v>
      </c>
      <c r="I197" s="8" t="s">
        <v>929</v>
      </c>
      <c r="J197" s="8" t="s">
        <v>50</v>
      </c>
      <c r="K197" s="8" t="s">
        <v>224</v>
      </c>
      <c r="L197" s="6"/>
      <c r="M197" s="7">
        <v>46024</v>
      </c>
      <c r="N197" s="6" t="s">
        <v>39</v>
      </c>
      <c r="O197" s="8" t="s">
        <v>930</v>
      </c>
      <c r="P197" s="6" t="str">
        <f>HYPERLINK("https://docs.wto.org/imrd/directdoc.asp?DDFDocuments/t/G/TBTN25/ARE689.DOCX", "https://docs.wto.org/imrd/directdoc.asp?DDFDocuments/t/G/TBTN25/ARE689.DOCX")</f>
        <v>https://docs.wto.org/imrd/directdoc.asp?DDFDocuments/t/G/TBTN25/ARE689.DOCX</v>
      </c>
      <c r="Q197" s="6" t="str">
        <f>HYPERLINK("https://docs.wto.org/imrd/directdoc.asp?DDFDocuments/u/G/TBTN25/ARE689.DOCX", "https://docs.wto.org/imrd/directdoc.asp?DDFDocuments/u/G/TBTN25/ARE689.DOCX")</f>
        <v>https://docs.wto.org/imrd/directdoc.asp?DDFDocuments/u/G/TBTN25/ARE689.DOCX</v>
      </c>
      <c r="R197" s="6" t="str">
        <f>HYPERLINK("https://docs.wto.org/imrd/directdoc.asp?DDFDocuments/v/G/TBTN25/ARE689.DOCX", "https://docs.wto.org/imrd/directdoc.asp?DDFDocuments/v/G/TBTN25/ARE689.DOCX")</f>
        <v>https://docs.wto.org/imrd/directdoc.asp?DDFDocuments/v/G/TBTN25/ARE689.DOCX</v>
      </c>
      <c r="S197" t="s">
        <v>41</v>
      </c>
      <c r="T197" t="s">
        <v>42</v>
      </c>
      <c r="U197" t="s">
        <v>42</v>
      </c>
      <c r="V197" t="s">
        <v>42</v>
      </c>
      <c r="W197" t="s">
        <v>42</v>
      </c>
      <c r="X197" t="s">
        <v>42</v>
      </c>
      <c r="Y197" t="s">
        <v>42</v>
      </c>
      <c r="Z197" s="2" t="s">
        <v>931</v>
      </c>
      <c r="AA197" t="s">
        <v>38</v>
      </c>
      <c r="AB197" t="s">
        <v>38</v>
      </c>
      <c r="AC197" t="s">
        <v>38</v>
      </c>
      <c r="AD197" t="s">
        <v>38</v>
      </c>
      <c r="AE197" t="s">
        <v>38</v>
      </c>
      <c r="AF197" s="2" t="s">
        <v>38</v>
      </c>
    </row>
    <row r="198" spans="1:32" ht="60" x14ac:dyDescent="0.25">
      <c r="A198" s="8" t="s">
        <v>871</v>
      </c>
      <c r="B198" s="6" t="s">
        <v>862</v>
      </c>
      <c r="C198" s="7">
        <v>45964</v>
      </c>
      <c r="D198" s="9" t="str">
        <f>HYPERLINK("https://www.epingalert.org/en/Search?viewData= G/TBT/N/SAU/1413"," G/TBT/N/SAU/1413")</f>
        <v xml:space="preserve"> G/TBT/N/SAU/1413</v>
      </c>
      <c r="E198" s="8" t="s">
        <v>938</v>
      </c>
      <c r="F198" s="8" t="s">
        <v>939</v>
      </c>
      <c r="H198" s="8" t="s">
        <v>38</v>
      </c>
      <c r="I198" s="8" t="s">
        <v>872</v>
      </c>
      <c r="J198" s="8" t="s">
        <v>940</v>
      </c>
      <c r="K198" s="8" t="s">
        <v>38</v>
      </c>
      <c r="L198" s="6"/>
      <c r="M198" s="7">
        <v>46024</v>
      </c>
      <c r="N198" s="6" t="s">
        <v>39</v>
      </c>
      <c r="O198" s="8" t="s">
        <v>941</v>
      </c>
      <c r="P198" s="6" t="str">
        <f>HYPERLINK("https://docs.wto.org/imrd/directdoc.asp?DDFDocuments/t/G/TBTN25/SAU1413.DOCX", "https://docs.wto.org/imrd/directdoc.asp?DDFDocuments/t/G/TBTN25/SAU1413.DOCX")</f>
        <v>https://docs.wto.org/imrd/directdoc.asp?DDFDocuments/t/G/TBTN25/SAU1413.DOCX</v>
      </c>
      <c r="Q198" s="6" t="str">
        <f>HYPERLINK("https://docs.wto.org/imrd/directdoc.asp?DDFDocuments/u/G/TBTN25/SAU1413.DOCX", "https://docs.wto.org/imrd/directdoc.asp?DDFDocuments/u/G/TBTN25/SAU1413.DOCX")</f>
        <v>https://docs.wto.org/imrd/directdoc.asp?DDFDocuments/u/G/TBTN25/SAU1413.DOCX</v>
      </c>
      <c r="R198" s="6" t="str">
        <f>HYPERLINK("https://docs.wto.org/imrd/directdoc.asp?DDFDocuments/v/G/TBTN25/SAU1413.DOCX", "https://docs.wto.org/imrd/directdoc.asp?DDFDocuments/v/G/TBTN25/SAU1413.DOCX")</f>
        <v>https://docs.wto.org/imrd/directdoc.asp?DDFDocuments/v/G/TBTN25/SAU1413.DOCX</v>
      </c>
      <c r="S198" t="s">
        <v>41</v>
      </c>
      <c r="T198" t="s">
        <v>42</v>
      </c>
      <c r="U198" t="s">
        <v>42</v>
      </c>
      <c r="V198" t="s">
        <v>42</v>
      </c>
      <c r="W198" t="s">
        <v>42</v>
      </c>
      <c r="X198" t="s">
        <v>42</v>
      </c>
      <c r="Y198" t="s">
        <v>42</v>
      </c>
      <c r="Z198" s="2" t="s">
        <v>38</v>
      </c>
      <c r="AA198" t="s">
        <v>38</v>
      </c>
      <c r="AB198" t="s">
        <v>38</v>
      </c>
      <c r="AC198" t="s">
        <v>38</v>
      </c>
      <c r="AD198" t="s">
        <v>38</v>
      </c>
      <c r="AE198" t="s">
        <v>38</v>
      </c>
      <c r="AF198" s="2" t="s">
        <v>38</v>
      </c>
    </row>
    <row r="199" spans="1:32" ht="45" x14ac:dyDescent="0.25">
      <c r="A199" s="8" t="s">
        <v>934</v>
      </c>
      <c r="B199" s="6" t="s">
        <v>391</v>
      </c>
      <c r="C199" s="7">
        <v>45964</v>
      </c>
      <c r="D199" s="9" t="str">
        <f>HYPERLINK("https://www.epingalert.org/en/Search?viewData= G/TBT/N/ARE/685, G/TBT/N/BHR/763, G/TBT/N/KWT/747, G/TBT/N/OMN/587, G/TBT/N/QAT/738, G/TBT/N/SAU/1420, G/TBT/N/YEM/338"," G/TBT/N/ARE/685, G/TBT/N/BHR/763, G/TBT/N/KWT/747, G/TBT/N/OMN/587, G/TBT/N/QAT/738, G/TBT/N/SAU/1420, G/TBT/N/YEM/338")</f>
        <v xml:space="preserve"> G/TBT/N/ARE/685, G/TBT/N/BHR/763, G/TBT/N/KWT/747, G/TBT/N/OMN/587, G/TBT/N/QAT/738, G/TBT/N/SAU/1420, G/TBT/N/YEM/338</v>
      </c>
      <c r="E199" s="8" t="s">
        <v>932</v>
      </c>
      <c r="F199" s="8" t="s">
        <v>933</v>
      </c>
      <c r="H199" s="8" t="s">
        <v>38</v>
      </c>
      <c r="I199" s="8" t="s">
        <v>935</v>
      </c>
      <c r="J199" s="8" t="s">
        <v>50</v>
      </c>
      <c r="K199" s="8" t="s">
        <v>224</v>
      </c>
      <c r="L199" s="6"/>
      <c r="M199" s="7">
        <v>46024</v>
      </c>
      <c r="N199" s="6" t="s">
        <v>39</v>
      </c>
      <c r="O199" s="8" t="s">
        <v>936</v>
      </c>
      <c r="P199" s="6" t="str">
        <f>HYPERLINK("https://docs.wto.org/imrd/directdoc.asp?DDFDocuments/t/G/TBTN25/ARE685.DOCX", "https://docs.wto.org/imrd/directdoc.asp?DDFDocuments/t/G/TBTN25/ARE685.DOCX")</f>
        <v>https://docs.wto.org/imrd/directdoc.asp?DDFDocuments/t/G/TBTN25/ARE685.DOCX</v>
      </c>
      <c r="Q199" s="6" t="str">
        <f>HYPERLINK("https://docs.wto.org/imrd/directdoc.asp?DDFDocuments/u/G/TBTN25/ARE685.DOCX", "https://docs.wto.org/imrd/directdoc.asp?DDFDocuments/u/G/TBTN25/ARE685.DOCX")</f>
        <v>https://docs.wto.org/imrd/directdoc.asp?DDFDocuments/u/G/TBTN25/ARE685.DOCX</v>
      </c>
      <c r="R199" s="6" t="str">
        <f>HYPERLINK("https://docs.wto.org/imrd/directdoc.asp?DDFDocuments/v/G/TBTN25/ARE685.DOCX", "https://docs.wto.org/imrd/directdoc.asp?DDFDocuments/v/G/TBTN25/ARE685.DOCX")</f>
        <v>https://docs.wto.org/imrd/directdoc.asp?DDFDocuments/v/G/TBTN25/ARE685.DOCX</v>
      </c>
      <c r="S199" t="s">
        <v>41</v>
      </c>
      <c r="T199" t="s">
        <v>42</v>
      </c>
      <c r="U199" t="s">
        <v>42</v>
      </c>
      <c r="V199" t="s">
        <v>42</v>
      </c>
      <c r="W199" t="s">
        <v>42</v>
      </c>
      <c r="X199" t="s">
        <v>42</v>
      </c>
      <c r="Y199" t="s">
        <v>42</v>
      </c>
      <c r="Z199" s="2" t="s">
        <v>937</v>
      </c>
      <c r="AA199" t="s">
        <v>38</v>
      </c>
      <c r="AB199" t="s">
        <v>38</v>
      </c>
      <c r="AC199" t="s">
        <v>38</v>
      </c>
      <c r="AD199" t="s">
        <v>38</v>
      </c>
      <c r="AE199" t="s">
        <v>38</v>
      </c>
      <c r="AF199" s="2" t="s">
        <v>38</v>
      </c>
    </row>
    <row r="200" spans="1:32" ht="45" x14ac:dyDescent="0.25">
      <c r="A200" s="8" t="s">
        <v>904</v>
      </c>
      <c r="B200" s="6" t="s">
        <v>886</v>
      </c>
      <c r="C200" s="7">
        <v>45964</v>
      </c>
      <c r="D200" s="9" t="str">
        <f>HYPERLINK("https://www.epingalert.org/en/Search?viewData= G/TBT/N/ARE/687, G/TBT/N/BHR/765, G/TBT/N/KWT/749, G/TBT/N/OMN/589, G/TBT/N/QAT/740, G/TBT/N/SAU/1422, G/TBT/N/YEM/340"," G/TBT/N/ARE/687, G/TBT/N/BHR/765, G/TBT/N/KWT/749, G/TBT/N/OMN/589, G/TBT/N/QAT/740, G/TBT/N/SAU/1422, G/TBT/N/YEM/340")</f>
        <v xml:space="preserve"> G/TBT/N/ARE/687, G/TBT/N/BHR/765, G/TBT/N/KWT/749, G/TBT/N/OMN/589, G/TBT/N/QAT/740, G/TBT/N/SAU/1422, G/TBT/N/YEM/340</v>
      </c>
      <c r="E200" s="8" t="s">
        <v>902</v>
      </c>
      <c r="F200" s="8" t="s">
        <v>903</v>
      </c>
      <c r="H200" s="8" t="s">
        <v>38</v>
      </c>
      <c r="I200" s="8" t="s">
        <v>222</v>
      </c>
      <c r="J200" s="8" t="s">
        <v>50</v>
      </c>
      <c r="K200" s="8" t="s">
        <v>224</v>
      </c>
      <c r="L200" s="6"/>
      <c r="M200" s="7">
        <v>46024</v>
      </c>
      <c r="N200" s="6" t="s">
        <v>39</v>
      </c>
      <c r="O200" s="8" t="s">
        <v>905</v>
      </c>
      <c r="P200" s="6" t="str">
        <f>HYPERLINK("https://docs.wto.org/imrd/directdoc.asp?DDFDocuments/t/G/TBTN25/ARE687.DOCX", "https://docs.wto.org/imrd/directdoc.asp?DDFDocuments/t/G/TBTN25/ARE687.DOCX")</f>
        <v>https://docs.wto.org/imrd/directdoc.asp?DDFDocuments/t/G/TBTN25/ARE687.DOCX</v>
      </c>
      <c r="Q200" s="6" t="str">
        <f>HYPERLINK("https://docs.wto.org/imrd/directdoc.asp?DDFDocuments/u/G/TBTN25/ARE687.DOCX", "https://docs.wto.org/imrd/directdoc.asp?DDFDocuments/u/G/TBTN25/ARE687.DOCX")</f>
        <v>https://docs.wto.org/imrd/directdoc.asp?DDFDocuments/u/G/TBTN25/ARE687.DOCX</v>
      </c>
      <c r="R200" s="6" t="str">
        <f>HYPERLINK("https://docs.wto.org/imrd/directdoc.asp?DDFDocuments/v/G/TBTN25/ARE687.DOCX", "https://docs.wto.org/imrd/directdoc.asp?DDFDocuments/v/G/TBTN25/ARE687.DOCX")</f>
        <v>https://docs.wto.org/imrd/directdoc.asp?DDFDocuments/v/G/TBTN25/ARE687.DOCX</v>
      </c>
      <c r="S200" t="s">
        <v>41</v>
      </c>
      <c r="T200" t="s">
        <v>42</v>
      </c>
      <c r="U200" t="s">
        <v>42</v>
      </c>
      <c r="V200" t="s">
        <v>42</v>
      </c>
      <c r="W200" t="s">
        <v>42</v>
      </c>
      <c r="X200" t="s">
        <v>42</v>
      </c>
      <c r="Y200" t="s">
        <v>42</v>
      </c>
      <c r="Z200" s="2" t="s">
        <v>900</v>
      </c>
      <c r="AA200" t="s">
        <v>38</v>
      </c>
      <c r="AB200" t="s">
        <v>38</v>
      </c>
      <c r="AC200" t="s">
        <v>38</v>
      </c>
      <c r="AD200" t="s">
        <v>38</v>
      </c>
      <c r="AE200" t="s">
        <v>38</v>
      </c>
      <c r="AF200" s="2" t="s">
        <v>38</v>
      </c>
    </row>
    <row r="201" spans="1:32" ht="30" x14ac:dyDescent="0.25">
      <c r="A201" s="8" t="s">
        <v>928</v>
      </c>
      <c r="B201" s="6" t="s">
        <v>942</v>
      </c>
      <c r="C201" s="7">
        <v>45964</v>
      </c>
      <c r="D201" s="9" t="str">
        <f>HYPERLINK("https://www.epingalert.org/en/Search?viewData= G/TBT/N/ARE/689, G/TBT/N/BHR/767, G/TBT/N/KWT/751, G/TBT/N/OMN/591, G/TBT/N/QAT/742, G/TBT/N/SAU/1424, G/TBT/N/YEM/342"," G/TBT/N/ARE/689, G/TBT/N/BHR/767, G/TBT/N/KWT/751, G/TBT/N/OMN/591, G/TBT/N/QAT/742, G/TBT/N/SAU/1424, G/TBT/N/YEM/342")</f>
        <v xml:space="preserve"> G/TBT/N/ARE/689, G/TBT/N/BHR/767, G/TBT/N/KWT/751, G/TBT/N/OMN/591, G/TBT/N/QAT/742, G/TBT/N/SAU/1424, G/TBT/N/YEM/342</v>
      </c>
      <c r="E201" s="8" t="s">
        <v>926</v>
      </c>
      <c r="F201" s="8" t="s">
        <v>927</v>
      </c>
      <c r="H201" s="8" t="s">
        <v>38</v>
      </c>
      <c r="I201" s="8" t="s">
        <v>929</v>
      </c>
      <c r="J201" s="8" t="s">
        <v>50</v>
      </c>
      <c r="K201" s="8" t="s">
        <v>224</v>
      </c>
      <c r="L201" s="6"/>
      <c r="M201" s="7">
        <v>46024</v>
      </c>
      <c r="N201" s="6" t="s">
        <v>39</v>
      </c>
      <c r="O201" s="8" t="s">
        <v>930</v>
      </c>
      <c r="P201" s="6" t="str">
        <f>HYPERLINK("https://docs.wto.org/imrd/directdoc.asp?DDFDocuments/t/G/TBTN25/ARE689.DOCX", "https://docs.wto.org/imrd/directdoc.asp?DDFDocuments/t/G/TBTN25/ARE689.DOCX")</f>
        <v>https://docs.wto.org/imrd/directdoc.asp?DDFDocuments/t/G/TBTN25/ARE689.DOCX</v>
      </c>
      <c r="Q201" s="6" t="str">
        <f>HYPERLINK("https://docs.wto.org/imrd/directdoc.asp?DDFDocuments/u/G/TBTN25/ARE689.DOCX", "https://docs.wto.org/imrd/directdoc.asp?DDFDocuments/u/G/TBTN25/ARE689.DOCX")</f>
        <v>https://docs.wto.org/imrd/directdoc.asp?DDFDocuments/u/G/TBTN25/ARE689.DOCX</v>
      </c>
      <c r="R201" s="6" t="str">
        <f>HYPERLINK("https://docs.wto.org/imrd/directdoc.asp?DDFDocuments/v/G/TBTN25/ARE689.DOCX", "https://docs.wto.org/imrd/directdoc.asp?DDFDocuments/v/G/TBTN25/ARE689.DOCX")</f>
        <v>https://docs.wto.org/imrd/directdoc.asp?DDFDocuments/v/G/TBTN25/ARE689.DOCX</v>
      </c>
      <c r="S201" t="s">
        <v>41</v>
      </c>
      <c r="T201" t="s">
        <v>42</v>
      </c>
      <c r="U201" t="s">
        <v>42</v>
      </c>
      <c r="V201" t="s">
        <v>42</v>
      </c>
      <c r="W201" t="s">
        <v>42</v>
      </c>
      <c r="X201" t="s">
        <v>42</v>
      </c>
      <c r="Y201" t="s">
        <v>42</v>
      </c>
      <c r="Z201" s="2" t="s">
        <v>931</v>
      </c>
      <c r="AA201" t="s">
        <v>38</v>
      </c>
      <c r="AB201" t="s">
        <v>38</v>
      </c>
      <c r="AC201" t="s">
        <v>38</v>
      </c>
      <c r="AD201" t="s">
        <v>38</v>
      </c>
      <c r="AE201" t="s">
        <v>38</v>
      </c>
      <c r="AF201" s="2" t="s">
        <v>38</v>
      </c>
    </row>
    <row r="202" spans="1:32" ht="120" x14ac:dyDescent="0.25">
      <c r="A202" s="8" t="s">
        <v>945</v>
      </c>
      <c r="B202" s="6" t="s">
        <v>191</v>
      </c>
      <c r="C202" s="7">
        <v>45964</v>
      </c>
      <c r="D202" s="9" t="str">
        <f>HYPERLINK("https://www.epingalert.org/en/Search?viewData= G/TBT/N/UGA/2258"," G/TBT/N/UGA/2258")</f>
        <v xml:space="preserve"> G/TBT/N/UGA/2258</v>
      </c>
      <c r="E202" s="8" t="s">
        <v>943</v>
      </c>
      <c r="F202" s="8" t="s">
        <v>944</v>
      </c>
      <c r="H202" s="8" t="s">
        <v>946</v>
      </c>
      <c r="I202" s="8" t="s">
        <v>947</v>
      </c>
      <c r="J202" s="8" t="s">
        <v>948</v>
      </c>
      <c r="K202" s="8" t="s">
        <v>224</v>
      </c>
      <c r="L202" s="6"/>
      <c r="M202" s="7">
        <v>46024</v>
      </c>
      <c r="N202" s="6" t="s">
        <v>39</v>
      </c>
      <c r="O202" s="8" t="s">
        <v>949</v>
      </c>
      <c r="P202" s="6" t="str">
        <f>HYPERLINK("https://docs.wto.org/imrd/directdoc.asp?DDFDocuments/t/G/TBTN25/UGA2258.DOCX", "https://docs.wto.org/imrd/directdoc.asp?DDFDocuments/t/G/TBTN25/UGA2258.DOCX")</f>
        <v>https://docs.wto.org/imrd/directdoc.asp?DDFDocuments/t/G/TBTN25/UGA2258.DOCX</v>
      </c>
      <c r="Q202" s="6" t="str">
        <f>HYPERLINK("https://docs.wto.org/imrd/directdoc.asp?DDFDocuments/u/G/TBTN25/UGA2258.DOCX", "https://docs.wto.org/imrd/directdoc.asp?DDFDocuments/u/G/TBTN25/UGA2258.DOCX")</f>
        <v>https://docs.wto.org/imrd/directdoc.asp?DDFDocuments/u/G/TBTN25/UGA2258.DOCX</v>
      </c>
      <c r="R202" s="6" t="str">
        <f>HYPERLINK("https://docs.wto.org/imrd/directdoc.asp?DDFDocuments/v/G/TBTN25/UGA2258.DOCX", "https://docs.wto.org/imrd/directdoc.asp?DDFDocuments/v/G/TBTN25/UGA2258.DOCX")</f>
        <v>https://docs.wto.org/imrd/directdoc.asp?DDFDocuments/v/G/TBTN25/UGA2258.DOCX</v>
      </c>
      <c r="S202" t="s">
        <v>41</v>
      </c>
      <c r="T202" t="s">
        <v>42</v>
      </c>
      <c r="U202" t="s">
        <v>41</v>
      </c>
      <c r="V202" t="s">
        <v>42</v>
      </c>
      <c r="W202" t="s">
        <v>42</v>
      </c>
      <c r="X202" t="s">
        <v>42</v>
      </c>
      <c r="Y202" t="s">
        <v>42</v>
      </c>
      <c r="Z202" s="2" t="s">
        <v>950</v>
      </c>
      <c r="AA202" t="s">
        <v>38</v>
      </c>
      <c r="AB202" t="s">
        <v>38</v>
      </c>
      <c r="AC202" t="s">
        <v>38</v>
      </c>
      <c r="AD202" t="s">
        <v>38</v>
      </c>
      <c r="AE202" t="s">
        <v>38</v>
      </c>
      <c r="AF202" s="2" t="s">
        <v>38</v>
      </c>
    </row>
    <row r="203" spans="1:32" ht="60" x14ac:dyDescent="0.25">
      <c r="A203" s="8" t="s">
        <v>883</v>
      </c>
      <c r="B203" s="6" t="s">
        <v>862</v>
      </c>
      <c r="C203" s="7">
        <v>45964</v>
      </c>
      <c r="D203" s="9" t="str">
        <f>HYPERLINK("https://www.epingalert.org/en/Search?viewData= G/TBT/N/ARE/681, G/TBT/N/BHR/759, G/TBT/N/KWT/743, G/TBT/N/OMN/583, G/TBT/N/QAT/734, G/TBT/N/SAU/1416, G/TBT/N/YEM/334"," G/TBT/N/ARE/681, G/TBT/N/BHR/759, G/TBT/N/KWT/743, G/TBT/N/OMN/583, G/TBT/N/QAT/734, G/TBT/N/SAU/1416, G/TBT/N/YEM/334")</f>
        <v xml:space="preserve"> G/TBT/N/ARE/681, G/TBT/N/BHR/759, G/TBT/N/KWT/743, G/TBT/N/OMN/583, G/TBT/N/QAT/734, G/TBT/N/SAU/1416, G/TBT/N/YEM/334</v>
      </c>
      <c r="E203" s="8" t="s">
        <v>881</v>
      </c>
      <c r="F203" s="8" t="s">
        <v>882</v>
      </c>
      <c r="H203" s="8" t="s">
        <v>38</v>
      </c>
      <c r="I203" s="8" t="s">
        <v>237</v>
      </c>
      <c r="J203" s="8" t="s">
        <v>50</v>
      </c>
      <c r="K203" s="8" t="s">
        <v>224</v>
      </c>
      <c r="L203" s="6"/>
      <c r="M203" s="7">
        <v>46024</v>
      </c>
      <c r="N203" s="6" t="s">
        <v>39</v>
      </c>
      <c r="O203" s="8" t="s">
        <v>884</v>
      </c>
      <c r="P203" s="6" t="str">
        <f>HYPERLINK("https://docs.wto.org/imrd/directdoc.asp?DDFDocuments/t/G/TBTN25/ARE681.DOCX", "https://docs.wto.org/imrd/directdoc.asp?DDFDocuments/t/G/TBTN25/ARE681.DOCX")</f>
        <v>https://docs.wto.org/imrd/directdoc.asp?DDFDocuments/t/G/TBTN25/ARE681.DOCX</v>
      </c>
      <c r="Q203" s="6" t="str">
        <f>HYPERLINK("https://docs.wto.org/imrd/directdoc.asp?DDFDocuments/u/G/TBTN25/ARE681.DOCX", "https://docs.wto.org/imrd/directdoc.asp?DDFDocuments/u/G/TBTN25/ARE681.DOCX")</f>
        <v>https://docs.wto.org/imrd/directdoc.asp?DDFDocuments/u/G/TBTN25/ARE681.DOCX</v>
      </c>
      <c r="R203" s="6" t="str">
        <f>HYPERLINK("https://docs.wto.org/imrd/directdoc.asp?DDFDocuments/v/G/TBTN25/ARE681.DOCX", "https://docs.wto.org/imrd/directdoc.asp?DDFDocuments/v/G/TBTN25/ARE681.DOCX")</f>
        <v>https://docs.wto.org/imrd/directdoc.asp?DDFDocuments/v/G/TBTN25/ARE681.DOCX</v>
      </c>
      <c r="S203" t="s">
        <v>41</v>
      </c>
      <c r="T203" t="s">
        <v>42</v>
      </c>
      <c r="U203" t="s">
        <v>42</v>
      </c>
      <c r="V203" t="s">
        <v>42</v>
      </c>
      <c r="W203" t="s">
        <v>42</v>
      </c>
      <c r="X203" t="s">
        <v>42</v>
      </c>
      <c r="Y203" t="s">
        <v>42</v>
      </c>
      <c r="Z203" s="2" t="s">
        <v>885</v>
      </c>
      <c r="AA203" t="s">
        <v>38</v>
      </c>
      <c r="AB203" t="s">
        <v>38</v>
      </c>
      <c r="AC203" t="s">
        <v>38</v>
      </c>
      <c r="AD203" t="s">
        <v>38</v>
      </c>
      <c r="AE203" t="s">
        <v>38</v>
      </c>
      <c r="AF203" s="2" t="s">
        <v>38</v>
      </c>
    </row>
    <row r="204" spans="1:32" ht="30" x14ac:dyDescent="0.25">
      <c r="A204" s="8" t="s">
        <v>896</v>
      </c>
      <c r="B204" s="6" t="s">
        <v>862</v>
      </c>
      <c r="C204" s="7">
        <v>45964</v>
      </c>
      <c r="D204" s="9" t="str">
        <f>HYPERLINK("https://www.epingalert.org/en/Search?viewData= G/TBT/N/ARE/684, G/TBT/N/BHR/762, G/TBT/N/KWT/746, G/TBT/N/OMN/586, G/TBT/N/QAT/737, G/TBT/N/SAU/1419, G/TBT/N/YEM/337"," G/TBT/N/ARE/684, G/TBT/N/BHR/762, G/TBT/N/KWT/746, G/TBT/N/OMN/586, G/TBT/N/QAT/737, G/TBT/N/SAU/1419, G/TBT/N/YEM/337")</f>
        <v xml:space="preserve"> G/TBT/N/ARE/684, G/TBT/N/BHR/762, G/TBT/N/KWT/746, G/TBT/N/OMN/586, G/TBT/N/QAT/737, G/TBT/N/SAU/1419, G/TBT/N/YEM/337</v>
      </c>
      <c r="E204" s="8" t="s">
        <v>894</v>
      </c>
      <c r="F204" s="8" t="s">
        <v>895</v>
      </c>
      <c r="H204" s="8" t="s">
        <v>897</v>
      </c>
      <c r="I204" s="8" t="s">
        <v>898</v>
      </c>
      <c r="J204" s="8" t="s">
        <v>50</v>
      </c>
      <c r="K204" s="8" t="s">
        <v>224</v>
      </c>
      <c r="L204" s="6"/>
      <c r="M204" s="7">
        <v>46024</v>
      </c>
      <c r="N204" s="6" t="s">
        <v>39</v>
      </c>
      <c r="O204" s="8" t="s">
        <v>899</v>
      </c>
      <c r="P204" s="6" t="str">
        <f>HYPERLINK("https://docs.wto.org/imrd/directdoc.asp?DDFDocuments/t/G/TBTN25/ARE684.DOCX", "https://docs.wto.org/imrd/directdoc.asp?DDFDocuments/t/G/TBTN25/ARE684.DOCX")</f>
        <v>https://docs.wto.org/imrd/directdoc.asp?DDFDocuments/t/G/TBTN25/ARE684.DOCX</v>
      </c>
      <c r="Q204" s="6" t="str">
        <f>HYPERLINK("https://docs.wto.org/imrd/directdoc.asp?DDFDocuments/u/G/TBTN25/ARE684.DOCX", "https://docs.wto.org/imrd/directdoc.asp?DDFDocuments/u/G/TBTN25/ARE684.DOCX")</f>
        <v>https://docs.wto.org/imrd/directdoc.asp?DDFDocuments/u/G/TBTN25/ARE684.DOCX</v>
      </c>
      <c r="R204" s="6" t="str">
        <f>HYPERLINK("https://docs.wto.org/imrd/directdoc.asp?DDFDocuments/v/G/TBTN25/ARE684.DOCX", "https://docs.wto.org/imrd/directdoc.asp?DDFDocuments/v/G/TBTN25/ARE684.DOCX")</f>
        <v>https://docs.wto.org/imrd/directdoc.asp?DDFDocuments/v/G/TBTN25/ARE684.DOCX</v>
      </c>
      <c r="S204" t="s">
        <v>41</v>
      </c>
      <c r="T204" t="s">
        <v>42</v>
      </c>
      <c r="U204" t="s">
        <v>42</v>
      </c>
      <c r="V204" t="s">
        <v>42</v>
      </c>
      <c r="W204" t="s">
        <v>42</v>
      </c>
      <c r="X204" t="s">
        <v>42</v>
      </c>
      <c r="Y204" t="s">
        <v>42</v>
      </c>
      <c r="Z204" s="2" t="s">
        <v>900</v>
      </c>
      <c r="AA204" t="s">
        <v>38</v>
      </c>
      <c r="AB204" t="s">
        <v>38</v>
      </c>
      <c r="AC204" t="s">
        <v>38</v>
      </c>
      <c r="AD204" t="s">
        <v>38</v>
      </c>
      <c r="AE204" t="s">
        <v>38</v>
      </c>
      <c r="AF204" s="2" t="s">
        <v>38</v>
      </c>
    </row>
    <row r="205" spans="1:32" ht="60" x14ac:dyDescent="0.25">
      <c r="A205" s="8" t="s">
        <v>883</v>
      </c>
      <c r="B205" s="6" t="s">
        <v>942</v>
      </c>
      <c r="C205" s="7">
        <v>45964</v>
      </c>
      <c r="D205" s="9" t="str">
        <f>HYPERLINK("https://www.epingalert.org/en/Search?viewData= G/TBT/N/ARE/681, G/TBT/N/BHR/759, G/TBT/N/KWT/743, G/TBT/N/OMN/583, G/TBT/N/QAT/734, G/TBT/N/SAU/1416, G/TBT/N/YEM/334"," G/TBT/N/ARE/681, G/TBT/N/BHR/759, G/TBT/N/KWT/743, G/TBT/N/OMN/583, G/TBT/N/QAT/734, G/TBT/N/SAU/1416, G/TBT/N/YEM/334")</f>
        <v xml:space="preserve"> G/TBT/N/ARE/681, G/TBT/N/BHR/759, G/TBT/N/KWT/743, G/TBT/N/OMN/583, G/TBT/N/QAT/734, G/TBT/N/SAU/1416, G/TBT/N/YEM/334</v>
      </c>
      <c r="E205" s="8" t="s">
        <v>881</v>
      </c>
      <c r="F205" s="8" t="s">
        <v>882</v>
      </c>
      <c r="H205" s="8" t="s">
        <v>38</v>
      </c>
      <c r="I205" s="8" t="s">
        <v>237</v>
      </c>
      <c r="J205" s="8" t="s">
        <v>50</v>
      </c>
      <c r="K205" s="8" t="s">
        <v>224</v>
      </c>
      <c r="L205" s="6"/>
      <c r="M205" s="7">
        <v>46024</v>
      </c>
      <c r="N205" s="6" t="s">
        <v>39</v>
      </c>
      <c r="O205" s="8" t="s">
        <v>884</v>
      </c>
      <c r="P205" s="6" t="str">
        <f>HYPERLINK("https://docs.wto.org/imrd/directdoc.asp?DDFDocuments/t/G/TBTN25/ARE681.DOCX", "https://docs.wto.org/imrd/directdoc.asp?DDFDocuments/t/G/TBTN25/ARE681.DOCX")</f>
        <v>https://docs.wto.org/imrd/directdoc.asp?DDFDocuments/t/G/TBTN25/ARE681.DOCX</v>
      </c>
      <c r="Q205" s="6" t="str">
        <f>HYPERLINK("https://docs.wto.org/imrd/directdoc.asp?DDFDocuments/u/G/TBTN25/ARE681.DOCX", "https://docs.wto.org/imrd/directdoc.asp?DDFDocuments/u/G/TBTN25/ARE681.DOCX")</f>
        <v>https://docs.wto.org/imrd/directdoc.asp?DDFDocuments/u/G/TBTN25/ARE681.DOCX</v>
      </c>
      <c r="R205" s="6" t="str">
        <f>HYPERLINK("https://docs.wto.org/imrd/directdoc.asp?DDFDocuments/v/G/TBTN25/ARE681.DOCX", "https://docs.wto.org/imrd/directdoc.asp?DDFDocuments/v/G/TBTN25/ARE681.DOCX")</f>
        <v>https://docs.wto.org/imrd/directdoc.asp?DDFDocuments/v/G/TBTN25/ARE681.DOCX</v>
      </c>
      <c r="S205" t="s">
        <v>41</v>
      </c>
      <c r="T205" t="s">
        <v>42</v>
      </c>
      <c r="U205" t="s">
        <v>42</v>
      </c>
      <c r="V205" t="s">
        <v>42</v>
      </c>
      <c r="W205" t="s">
        <v>42</v>
      </c>
      <c r="X205" t="s">
        <v>42</v>
      </c>
      <c r="Y205" t="s">
        <v>42</v>
      </c>
      <c r="Z205" s="2" t="s">
        <v>885</v>
      </c>
      <c r="AA205" t="s">
        <v>38</v>
      </c>
      <c r="AB205" t="s">
        <v>38</v>
      </c>
      <c r="AC205" t="s">
        <v>38</v>
      </c>
      <c r="AD205" t="s">
        <v>38</v>
      </c>
      <c r="AE205" t="s">
        <v>38</v>
      </c>
      <c r="AF205" s="2" t="s">
        <v>38</v>
      </c>
    </row>
    <row r="206" spans="1:32" ht="30" x14ac:dyDescent="0.25">
      <c r="A206" s="8" t="s">
        <v>769</v>
      </c>
      <c r="B206" s="6" t="s">
        <v>886</v>
      </c>
      <c r="C206" s="7">
        <v>45964</v>
      </c>
      <c r="D206" s="9" t="str">
        <f>HYPERLINK("https://www.epingalert.org/en/Search?viewData= G/TBT/N/ARE/680, G/TBT/N/BHR/758, G/TBT/N/KWT/742, G/TBT/N/OMN/582, G/TBT/N/QAT/733, G/TBT/N/SAU/1415, G/TBT/N/YEM/333"," G/TBT/N/ARE/680, G/TBT/N/BHR/758, G/TBT/N/KWT/742, G/TBT/N/OMN/582, G/TBT/N/QAT/733, G/TBT/N/SAU/1415, G/TBT/N/YEM/333")</f>
        <v xml:space="preserve"> G/TBT/N/ARE/680, G/TBT/N/BHR/758, G/TBT/N/KWT/742, G/TBT/N/OMN/582, G/TBT/N/QAT/733, G/TBT/N/SAU/1415, G/TBT/N/YEM/333</v>
      </c>
      <c r="E206" s="8" t="s">
        <v>912</v>
      </c>
      <c r="F206" s="8" t="s">
        <v>913</v>
      </c>
      <c r="H206" s="8" t="s">
        <v>914</v>
      </c>
      <c r="I206" s="8" t="s">
        <v>771</v>
      </c>
      <c r="J206" s="8" t="s">
        <v>50</v>
      </c>
      <c r="K206" s="8" t="s">
        <v>224</v>
      </c>
      <c r="L206" s="6"/>
      <c r="M206" s="7">
        <v>46024</v>
      </c>
      <c r="N206" s="6" t="s">
        <v>39</v>
      </c>
      <c r="O206" s="8" t="s">
        <v>915</v>
      </c>
      <c r="P206" s="6" t="str">
        <f>HYPERLINK("https://docs.wto.org/imrd/directdoc.asp?DDFDocuments/t/G/TBTN25/ARE680.DOCX", "https://docs.wto.org/imrd/directdoc.asp?DDFDocuments/t/G/TBTN25/ARE680.DOCX")</f>
        <v>https://docs.wto.org/imrd/directdoc.asp?DDFDocuments/t/G/TBTN25/ARE680.DOCX</v>
      </c>
      <c r="Q206" s="6" t="str">
        <f>HYPERLINK("https://docs.wto.org/imrd/directdoc.asp?DDFDocuments/u/G/TBTN25/ARE680.DOCX", "https://docs.wto.org/imrd/directdoc.asp?DDFDocuments/u/G/TBTN25/ARE680.DOCX")</f>
        <v>https://docs.wto.org/imrd/directdoc.asp?DDFDocuments/u/G/TBTN25/ARE680.DOCX</v>
      </c>
      <c r="R206" s="6" t="str">
        <f>HYPERLINK("https://docs.wto.org/imrd/directdoc.asp?DDFDocuments/v/G/TBTN25/ARE680.DOCX", "https://docs.wto.org/imrd/directdoc.asp?DDFDocuments/v/G/TBTN25/ARE680.DOCX")</f>
        <v>https://docs.wto.org/imrd/directdoc.asp?DDFDocuments/v/G/TBTN25/ARE680.DOCX</v>
      </c>
      <c r="S206" t="s">
        <v>41</v>
      </c>
      <c r="T206" t="s">
        <v>42</v>
      </c>
      <c r="U206" t="s">
        <v>42</v>
      </c>
      <c r="V206" t="s">
        <v>42</v>
      </c>
      <c r="W206" t="s">
        <v>42</v>
      </c>
      <c r="X206" t="s">
        <v>42</v>
      </c>
      <c r="Y206" t="s">
        <v>42</v>
      </c>
      <c r="Z206" s="2" t="s">
        <v>916</v>
      </c>
      <c r="AA206" t="s">
        <v>38</v>
      </c>
      <c r="AB206" t="s">
        <v>38</v>
      </c>
      <c r="AC206" t="s">
        <v>38</v>
      </c>
      <c r="AD206" t="s">
        <v>38</v>
      </c>
      <c r="AE206" t="s">
        <v>38</v>
      </c>
      <c r="AF206" s="2" t="s">
        <v>38</v>
      </c>
    </row>
    <row r="207" spans="1:32" ht="30" x14ac:dyDescent="0.25">
      <c r="A207" s="8" t="s">
        <v>896</v>
      </c>
      <c r="B207" s="6" t="s">
        <v>391</v>
      </c>
      <c r="C207" s="7">
        <v>45964</v>
      </c>
      <c r="D207" s="9" t="str">
        <f>HYPERLINK("https://www.epingalert.org/en/Search?viewData= G/TBT/N/ARE/684, G/TBT/N/BHR/762, G/TBT/N/KWT/746, G/TBT/N/OMN/586, G/TBT/N/QAT/737, G/TBT/N/SAU/1419, G/TBT/N/YEM/337"," G/TBT/N/ARE/684, G/TBT/N/BHR/762, G/TBT/N/KWT/746, G/TBT/N/OMN/586, G/TBT/N/QAT/737, G/TBT/N/SAU/1419, G/TBT/N/YEM/337")</f>
        <v xml:space="preserve"> G/TBT/N/ARE/684, G/TBT/N/BHR/762, G/TBT/N/KWT/746, G/TBT/N/OMN/586, G/TBT/N/QAT/737, G/TBT/N/SAU/1419, G/TBT/N/YEM/337</v>
      </c>
      <c r="E207" s="8" t="s">
        <v>894</v>
      </c>
      <c r="F207" s="8" t="s">
        <v>895</v>
      </c>
      <c r="H207" s="8" t="s">
        <v>897</v>
      </c>
      <c r="I207" s="8" t="s">
        <v>898</v>
      </c>
      <c r="J207" s="8" t="s">
        <v>50</v>
      </c>
      <c r="K207" s="8" t="s">
        <v>224</v>
      </c>
      <c r="L207" s="6"/>
      <c r="M207" s="7">
        <v>46024</v>
      </c>
      <c r="N207" s="6" t="s">
        <v>39</v>
      </c>
      <c r="O207" s="8" t="s">
        <v>899</v>
      </c>
      <c r="P207" s="6" t="str">
        <f>HYPERLINK("https://docs.wto.org/imrd/directdoc.asp?DDFDocuments/t/G/TBTN25/ARE684.DOCX", "https://docs.wto.org/imrd/directdoc.asp?DDFDocuments/t/G/TBTN25/ARE684.DOCX")</f>
        <v>https://docs.wto.org/imrd/directdoc.asp?DDFDocuments/t/G/TBTN25/ARE684.DOCX</v>
      </c>
      <c r="Q207" s="6" t="str">
        <f>HYPERLINK("https://docs.wto.org/imrd/directdoc.asp?DDFDocuments/u/G/TBTN25/ARE684.DOCX", "https://docs.wto.org/imrd/directdoc.asp?DDFDocuments/u/G/TBTN25/ARE684.DOCX")</f>
        <v>https://docs.wto.org/imrd/directdoc.asp?DDFDocuments/u/G/TBTN25/ARE684.DOCX</v>
      </c>
      <c r="R207" s="6" t="str">
        <f>HYPERLINK("https://docs.wto.org/imrd/directdoc.asp?DDFDocuments/v/G/TBTN25/ARE684.DOCX", "https://docs.wto.org/imrd/directdoc.asp?DDFDocuments/v/G/TBTN25/ARE684.DOCX")</f>
        <v>https://docs.wto.org/imrd/directdoc.asp?DDFDocuments/v/G/TBTN25/ARE684.DOCX</v>
      </c>
      <c r="S207" t="s">
        <v>41</v>
      </c>
      <c r="T207" t="s">
        <v>42</v>
      </c>
      <c r="U207" t="s">
        <v>42</v>
      </c>
      <c r="V207" t="s">
        <v>42</v>
      </c>
      <c r="W207" t="s">
        <v>42</v>
      </c>
      <c r="X207" t="s">
        <v>42</v>
      </c>
      <c r="Y207" t="s">
        <v>42</v>
      </c>
      <c r="Z207" s="2" t="s">
        <v>900</v>
      </c>
      <c r="AA207" t="s">
        <v>38</v>
      </c>
      <c r="AB207" t="s">
        <v>38</v>
      </c>
      <c r="AC207" t="s">
        <v>38</v>
      </c>
      <c r="AD207" t="s">
        <v>38</v>
      </c>
      <c r="AE207" t="s">
        <v>38</v>
      </c>
      <c r="AF207" s="2" t="s">
        <v>38</v>
      </c>
    </row>
    <row r="208" spans="1:32" ht="30" x14ac:dyDescent="0.25">
      <c r="A208" s="8" t="s">
        <v>896</v>
      </c>
      <c r="B208" s="6" t="s">
        <v>901</v>
      </c>
      <c r="C208" s="7">
        <v>45964</v>
      </c>
      <c r="D208" s="9" t="str">
        <f>HYPERLINK("https://www.epingalert.org/en/Search?viewData= G/TBT/N/ARE/684, G/TBT/N/BHR/762, G/TBT/N/KWT/746, G/TBT/N/OMN/586, G/TBT/N/QAT/737, G/TBT/N/SAU/1419, G/TBT/N/YEM/337"," G/TBT/N/ARE/684, G/TBT/N/BHR/762, G/TBT/N/KWT/746, G/TBT/N/OMN/586, G/TBT/N/QAT/737, G/TBT/N/SAU/1419, G/TBT/N/YEM/337")</f>
        <v xml:space="preserve"> G/TBT/N/ARE/684, G/TBT/N/BHR/762, G/TBT/N/KWT/746, G/TBT/N/OMN/586, G/TBT/N/QAT/737, G/TBT/N/SAU/1419, G/TBT/N/YEM/337</v>
      </c>
      <c r="E208" s="8" t="s">
        <v>894</v>
      </c>
      <c r="F208" s="8" t="s">
        <v>895</v>
      </c>
      <c r="H208" s="8" t="s">
        <v>897</v>
      </c>
      <c r="I208" s="8" t="s">
        <v>898</v>
      </c>
      <c r="J208" s="8" t="s">
        <v>50</v>
      </c>
      <c r="K208" s="8" t="s">
        <v>224</v>
      </c>
      <c r="L208" s="6"/>
      <c r="M208" s="7">
        <v>46024</v>
      </c>
      <c r="N208" s="6" t="s">
        <v>39</v>
      </c>
      <c r="O208" s="8" t="s">
        <v>899</v>
      </c>
      <c r="P208" s="6" t="str">
        <f>HYPERLINK("https://docs.wto.org/imrd/directdoc.asp?DDFDocuments/t/G/TBTN25/ARE684.DOCX", "https://docs.wto.org/imrd/directdoc.asp?DDFDocuments/t/G/TBTN25/ARE684.DOCX")</f>
        <v>https://docs.wto.org/imrd/directdoc.asp?DDFDocuments/t/G/TBTN25/ARE684.DOCX</v>
      </c>
      <c r="Q208" s="6" t="str">
        <f>HYPERLINK("https://docs.wto.org/imrd/directdoc.asp?DDFDocuments/u/G/TBTN25/ARE684.DOCX", "https://docs.wto.org/imrd/directdoc.asp?DDFDocuments/u/G/TBTN25/ARE684.DOCX")</f>
        <v>https://docs.wto.org/imrd/directdoc.asp?DDFDocuments/u/G/TBTN25/ARE684.DOCX</v>
      </c>
      <c r="R208" s="6" t="str">
        <f>HYPERLINK("https://docs.wto.org/imrd/directdoc.asp?DDFDocuments/v/G/TBTN25/ARE684.DOCX", "https://docs.wto.org/imrd/directdoc.asp?DDFDocuments/v/G/TBTN25/ARE684.DOCX")</f>
        <v>https://docs.wto.org/imrd/directdoc.asp?DDFDocuments/v/G/TBTN25/ARE684.DOCX</v>
      </c>
      <c r="S208" t="s">
        <v>41</v>
      </c>
      <c r="T208" t="s">
        <v>42</v>
      </c>
      <c r="U208" t="s">
        <v>42</v>
      </c>
      <c r="V208" t="s">
        <v>42</v>
      </c>
      <c r="W208" t="s">
        <v>42</v>
      </c>
      <c r="X208" t="s">
        <v>42</v>
      </c>
      <c r="Y208" t="s">
        <v>42</v>
      </c>
      <c r="Z208" s="2" t="s">
        <v>900</v>
      </c>
      <c r="AA208" t="s">
        <v>38</v>
      </c>
      <c r="AB208" t="s">
        <v>38</v>
      </c>
      <c r="AC208" t="s">
        <v>38</v>
      </c>
      <c r="AD208" t="s">
        <v>38</v>
      </c>
      <c r="AE208" t="s">
        <v>38</v>
      </c>
      <c r="AF208" s="2" t="s">
        <v>38</v>
      </c>
    </row>
    <row r="209" spans="1:32" ht="30" x14ac:dyDescent="0.25">
      <c r="A209" s="8" t="s">
        <v>908</v>
      </c>
      <c r="B209" s="6" t="s">
        <v>391</v>
      </c>
      <c r="C209" s="7">
        <v>45964</v>
      </c>
      <c r="D209" s="9" t="str">
        <f>HYPERLINK("https://www.epingalert.org/en/Search?viewData= G/TBT/N/ARE/690, G/TBT/N/BHR/768, G/TBT/N/KWT/752, G/TBT/N/OMN/592, G/TBT/N/QAT/743, G/TBT/N/SAU/1425, G/TBT/N/YEM/343"," G/TBT/N/ARE/690, G/TBT/N/BHR/768, G/TBT/N/KWT/752, G/TBT/N/OMN/592, G/TBT/N/QAT/743, G/TBT/N/SAU/1425, G/TBT/N/YEM/343")</f>
        <v xml:space="preserve"> G/TBT/N/ARE/690, G/TBT/N/BHR/768, G/TBT/N/KWT/752, G/TBT/N/OMN/592, G/TBT/N/QAT/743, G/TBT/N/SAU/1425, G/TBT/N/YEM/343</v>
      </c>
      <c r="E209" s="8" t="s">
        <v>906</v>
      </c>
      <c r="F209" s="8" t="s">
        <v>907</v>
      </c>
      <c r="H209" s="8" t="s">
        <v>38</v>
      </c>
      <c r="I209" s="8" t="s">
        <v>909</v>
      </c>
      <c r="J209" s="8" t="s">
        <v>50</v>
      </c>
      <c r="K209" s="8" t="s">
        <v>224</v>
      </c>
      <c r="L209" s="6"/>
      <c r="M209" s="7">
        <v>46024</v>
      </c>
      <c r="N209" s="6" t="s">
        <v>39</v>
      </c>
      <c r="O209" s="8" t="s">
        <v>910</v>
      </c>
      <c r="P209" s="6" t="str">
        <f>HYPERLINK("https://docs.wto.org/imrd/directdoc.asp?DDFDocuments/t/G/TBTN25/ARE690.DOCX", "https://docs.wto.org/imrd/directdoc.asp?DDFDocuments/t/G/TBTN25/ARE690.DOCX")</f>
        <v>https://docs.wto.org/imrd/directdoc.asp?DDFDocuments/t/G/TBTN25/ARE690.DOCX</v>
      </c>
      <c r="Q209" s="6" t="str">
        <f>HYPERLINK("https://docs.wto.org/imrd/directdoc.asp?DDFDocuments/u/G/TBTN25/ARE690.DOCX", "https://docs.wto.org/imrd/directdoc.asp?DDFDocuments/u/G/TBTN25/ARE690.DOCX")</f>
        <v>https://docs.wto.org/imrd/directdoc.asp?DDFDocuments/u/G/TBTN25/ARE690.DOCX</v>
      </c>
      <c r="R209" s="6" t="str">
        <f>HYPERLINK("https://docs.wto.org/imrd/directdoc.asp?DDFDocuments/v/G/TBTN25/ARE690.DOCX", "https://docs.wto.org/imrd/directdoc.asp?DDFDocuments/v/G/TBTN25/ARE690.DOCX")</f>
        <v>https://docs.wto.org/imrd/directdoc.asp?DDFDocuments/v/G/TBTN25/ARE690.DOCX</v>
      </c>
      <c r="S209" t="s">
        <v>41</v>
      </c>
      <c r="T209" t="s">
        <v>42</v>
      </c>
      <c r="U209" t="s">
        <v>42</v>
      </c>
      <c r="V209" t="s">
        <v>42</v>
      </c>
      <c r="W209" t="s">
        <v>42</v>
      </c>
      <c r="X209" t="s">
        <v>42</v>
      </c>
      <c r="Y209" t="s">
        <v>42</v>
      </c>
      <c r="Z209" s="2" t="s">
        <v>911</v>
      </c>
      <c r="AA209" t="s">
        <v>38</v>
      </c>
      <c r="AB209" t="s">
        <v>38</v>
      </c>
      <c r="AC209" t="s">
        <v>38</v>
      </c>
      <c r="AD209" t="s">
        <v>38</v>
      </c>
      <c r="AE209" t="s">
        <v>38</v>
      </c>
      <c r="AF209" s="2" t="s">
        <v>38</v>
      </c>
    </row>
    <row r="210" spans="1:32" ht="30" x14ac:dyDescent="0.25">
      <c r="A210" s="8" t="s">
        <v>908</v>
      </c>
      <c r="B210" s="6" t="s">
        <v>862</v>
      </c>
      <c r="C210" s="7">
        <v>45964</v>
      </c>
      <c r="D210" s="9" t="str">
        <f>HYPERLINK("https://www.epingalert.org/en/Search?viewData= G/TBT/N/ARE/690, G/TBT/N/BHR/768, G/TBT/N/KWT/752, G/TBT/N/OMN/592, G/TBT/N/QAT/743, G/TBT/N/SAU/1425, G/TBT/N/YEM/343"," G/TBT/N/ARE/690, G/TBT/N/BHR/768, G/TBT/N/KWT/752, G/TBT/N/OMN/592, G/TBT/N/QAT/743, G/TBT/N/SAU/1425, G/TBT/N/YEM/343")</f>
        <v xml:space="preserve"> G/TBT/N/ARE/690, G/TBT/N/BHR/768, G/TBT/N/KWT/752, G/TBT/N/OMN/592, G/TBT/N/QAT/743, G/TBT/N/SAU/1425, G/TBT/N/YEM/343</v>
      </c>
      <c r="E210" s="8" t="s">
        <v>906</v>
      </c>
      <c r="F210" s="8" t="s">
        <v>907</v>
      </c>
      <c r="H210" s="8" t="s">
        <v>38</v>
      </c>
      <c r="I210" s="8" t="s">
        <v>909</v>
      </c>
      <c r="J210" s="8" t="s">
        <v>50</v>
      </c>
      <c r="K210" s="8" t="s">
        <v>224</v>
      </c>
      <c r="L210" s="6"/>
      <c r="M210" s="7">
        <v>46024</v>
      </c>
      <c r="N210" s="6" t="s">
        <v>39</v>
      </c>
      <c r="O210" s="8" t="s">
        <v>910</v>
      </c>
      <c r="P210" s="6" t="str">
        <f>HYPERLINK("https://docs.wto.org/imrd/directdoc.asp?DDFDocuments/t/G/TBTN25/ARE690.DOCX", "https://docs.wto.org/imrd/directdoc.asp?DDFDocuments/t/G/TBTN25/ARE690.DOCX")</f>
        <v>https://docs.wto.org/imrd/directdoc.asp?DDFDocuments/t/G/TBTN25/ARE690.DOCX</v>
      </c>
      <c r="Q210" s="6" t="str">
        <f>HYPERLINK("https://docs.wto.org/imrd/directdoc.asp?DDFDocuments/u/G/TBTN25/ARE690.DOCX", "https://docs.wto.org/imrd/directdoc.asp?DDFDocuments/u/G/TBTN25/ARE690.DOCX")</f>
        <v>https://docs.wto.org/imrd/directdoc.asp?DDFDocuments/u/G/TBTN25/ARE690.DOCX</v>
      </c>
      <c r="R210" s="6" t="str">
        <f>HYPERLINK("https://docs.wto.org/imrd/directdoc.asp?DDFDocuments/v/G/TBTN25/ARE690.DOCX", "https://docs.wto.org/imrd/directdoc.asp?DDFDocuments/v/G/TBTN25/ARE690.DOCX")</f>
        <v>https://docs.wto.org/imrd/directdoc.asp?DDFDocuments/v/G/TBTN25/ARE690.DOCX</v>
      </c>
      <c r="S210" t="s">
        <v>41</v>
      </c>
      <c r="T210" t="s">
        <v>42</v>
      </c>
      <c r="U210" t="s">
        <v>42</v>
      </c>
      <c r="V210" t="s">
        <v>42</v>
      </c>
      <c r="W210" t="s">
        <v>42</v>
      </c>
      <c r="X210" t="s">
        <v>42</v>
      </c>
      <c r="Y210" t="s">
        <v>42</v>
      </c>
      <c r="Z210" s="2" t="s">
        <v>911</v>
      </c>
      <c r="AA210" t="s">
        <v>38</v>
      </c>
      <c r="AB210" t="s">
        <v>38</v>
      </c>
      <c r="AC210" t="s">
        <v>38</v>
      </c>
      <c r="AD210" t="s">
        <v>38</v>
      </c>
      <c r="AE210" t="s">
        <v>38</v>
      </c>
      <c r="AF210" s="2" t="s">
        <v>38</v>
      </c>
    </row>
    <row r="211" spans="1:32" ht="60" x14ac:dyDescent="0.25">
      <c r="A211" s="8" t="s">
        <v>883</v>
      </c>
      <c r="B211" s="6" t="s">
        <v>901</v>
      </c>
      <c r="C211" s="7">
        <v>45964</v>
      </c>
      <c r="D211" s="9" t="str">
        <f>HYPERLINK("https://www.epingalert.org/en/Search?viewData= G/TBT/N/ARE/681, G/TBT/N/BHR/759, G/TBT/N/KWT/743, G/TBT/N/OMN/583, G/TBT/N/QAT/734, G/TBT/N/SAU/1416, G/TBT/N/YEM/334"," G/TBT/N/ARE/681, G/TBT/N/BHR/759, G/TBT/N/KWT/743, G/TBT/N/OMN/583, G/TBT/N/QAT/734, G/TBT/N/SAU/1416, G/TBT/N/YEM/334")</f>
        <v xml:space="preserve"> G/TBT/N/ARE/681, G/TBT/N/BHR/759, G/TBT/N/KWT/743, G/TBT/N/OMN/583, G/TBT/N/QAT/734, G/TBT/N/SAU/1416, G/TBT/N/YEM/334</v>
      </c>
      <c r="E211" s="8" t="s">
        <v>881</v>
      </c>
      <c r="F211" s="8" t="s">
        <v>882</v>
      </c>
      <c r="H211" s="8" t="s">
        <v>38</v>
      </c>
      <c r="I211" s="8" t="s">
        <v>237</v>
      </c>
      <c r="J211" s="8" t="s">
        <v>50</v>
      </c>
      <c r="K211" s="8" t="s">
        <v>224</v>
      </c>
      <c r="L211" s="6"/>
      <c r="M211" s="7">
        <v>46024</v>
      </c>
      <c r="N211" s="6" t="s">
        <v>39</v>
      </c>
      <c r="O211" s="8" t="s">
        <v>884</v>
      </c>
      <c r="P211" s="6" t="str">
        <f>HYPERLINK("https://docs.wto.org/imrd/directdoc.asp?DDFDocuments/t/G/TBTN25/ARE681.DOCX", "https://docs.wto.org/imrd/directdoc.asp?DDFDocuments/t/G/TBTN25/ARE681.DOCX")</f>
        <v>https://docs.wto.org/imrd/directdoc.asp?DDFDocuments/t/G/TBTN25/ARE681.DOCX</v>
      </c>
      <c r="Q211" s="6" t="str">
        <f>HYPERLINK("https://docs.wto.org/imrd/directdoc.asp?DDFDocuments/u/G/TBTN25/ARE681.DOCX", "https://docs.wto.org/imrd/directdoc.asp?DDFDocuments/u/G/TBTN25/ARE681.DOCX")</f>
        <v>https://docs.wto.org/imrd/directdoc.asp?DDFDocuments/u/G/TBTN25/ARE681.DOCX</v>
      </c>
      <c r="R211" s="6" t="str">
        <f>HYPERLINK("https://docs.wto.org/imrd/directdoc.asp?DDFDocuments/v/G/TBTN25/ARE681.DOCX", "https://docs.wto.org/imrd/directdoc.asp?DDFDocuments/v/G/TBTN25/ARE681.DOCX")</f>
        <v>https://docs.wto.org/imrd/directdoc.asp?DDFDocuments/v/G/TBTN25/ARE681.DOCX</v>
      </c>
      <c r="S211" t="s">
        <v>41</v>
      </c>
      <c r="T211" t="s">
        <v>42</v>
      </c>
      <c r="U211" t="s">
        <v>42</v>
      </c>
      <c r="V211" t="s">
        <v>42</v>
      </c>
      <c r="W211" t="s">
        <v>42</v>
      </c>
      <c r="X211" t="s">
        <v>42</v>
      </c>
      <c r="Y211" t="s">
        <v>42</v>
      </c>
      <c r="Z211" s="2" t="s">
        <v>885</v>
      </c>
      <c r="AA211" t="s">
        <v>38</v>
      </c>
      <c r="AB211" t="s">
        <v>38</v>
      </c>
      <c r="AC211" t="s">
        <v>38</v>
      </c>
      <c r="AD211" t="s">
        <v>38</v>
      </c>
      <c r="AE211" t="s">
        <v>38</v>
      </c>
      <c r="AF211" s="2" t="s">
        <v>38</v>
      </c>
    </row>
    <row r="212" spans="1:32" ht="45" x14ac:dyDescent="0.25">
      <c r="A212" s="8" t="s">
        <v>904</v>
      </c>
      <c r="B212" s="6" t="s">
        <v>942</v>
      </c>
      <c r="C212" s="7">
        <v>45964</v>
      </c>
      <c r="D212" s="9" t="str">
        <f>HYPERLINK("https://www.epingalert.org/en/Search?viewData= G/TBT/N/ARE/686, G/TBT/N/BHR/764, G/TBT/N/KWT/748, G/TBT/N/OMN/588, G/TBT/N/QAT/739, G/TBT/N/SAU/1421, G/TBT/N/YEM/339"," G/TBT/N/ARE/686, G/TBT/N/BHR/764, G/TBT/N/KWT/748, G/TBT/N/OMN/588, G/TBT/N/QAT/739, G/TBT/N/SAU/1421, G/TBT/N/YEM/339")</f>
        <v xml:space="preserve"> G/TBT/N/ARE/686, G/TBT/N/BHR/764, G/TBT/N/KWT/748, G/TBT/N/OMN/588, G/TBT/N/QAT/739, G/TBT/N/SAU/1421, G/TBT/N/YEM/339</v>
      </c>
      <c r="E212" s="8" t="s">
        <v>922</v>
      </c>
      <c r="F212" s="8" t="s">
        <v>923</v>
      </c>
      <c r="H212" s="8" t="s">
        <v>38</v>
      </c>
      <c r="I212" s="8" t="s">
        <v>222</v>
      </c>
      <c r="J212" s="8" t="s">
        <v>50</v>
      </c>
      <c r="K212" s="8" t="s">
        <v>224</v>
      </c>
      <c r="L212" s="6"/>
      <c r="M212" s="7">
        <v>46024</v>
      </c>
      <c r="N212" s="6" t="s">
        <v>39</v>
      </c>
      <c r="O212" s="8" t="s">
        <v>924</v>
      </c>
      <c r="P212" s="6" t="str">
        <f>HYPERLINK("https://docs.wto.org/imrd/directdoc.asp?DDFDocuments/t/G/TBTN25/ARE686.DOCX", "https://docs.wto.org/imrd/directdoc.asp?DDFDocuments/t/G/TBTN25/ARE686.DOCX")</f>
        <v>https://docs.wto.org/imrd/directdoc.asp?DDFDocuments/t/G/TBTN25/ARE686.DOCX</v>
      </c>
      <c r="Q212" s="6" t="str">
        <f>HYPERLINK("https://docs.wto.org/imrd/directdoc.asp?DDFDocuments/u/G/TBTN25/ARE686.DOCX", "https://docs.wto.org/imrd/directdoc.asp?DDFDocuments/u/G/TBTN25/ARE686.DOCX")</f>
        <v>https://docs.wto.org/imrd/directdoc.asp?DDFDocuments/u/G/TBTN25/ARE686.DOCX</v>
      </c>
      <c r="R212" s="6" t="str">
        <f>HYPERLINK("https://docs.wto.org/imrd/directdoc.asp?DDFDocuments/v/G/TBTN25/ARE686.DOCX", "https://docs.wto.org/imrd/directdoc.asp?DDFDocuments/v/G/TBTN25/ARE686.DOCX")</f>
        <v>https://docs.wto.org/imrd/directdoc.asp?DDFDocuments/v/G/TBTN25/ARE686.DOCX</v>
      </c>
      <c r="S212" t="s">
        <v>41</v>
      </c>
      <c r="T212" t="s">
        <v>42</v>
      </c>
      <c r="U212" t="s">
        <v>42</v>
      </c>
      <c r="V212" t="s">
        <v>42</v>
      </c>
      <c r="W212" t="s">
        <v>42</v>
      </c>
      <c r="X212" t="s">
        <v>42</v>
      </c>
      <c r="Y212" t="s">
        <v>42</v>
      </c>
      <c r="Z212" s="2" t="s">
        <v>925</v>
      </c>
      <c r="AA212" t="s">
        <v>38</v>
      </c>
      <c r="AB212" t="s">
        <v>38</v>
      </c>
      <c r="AC212" t="s">
        <v>38</v>
      </c>
      <c r="AD212" t="s">
        <v>38</v>
      </c>
      <c r="AE212" t="s">
        <v>38</v>
      </c>
      <c r="AF212" s="2" t="s">
        <v>38</v>
      </c>
    </row>
    <row r="213" spans="1:32" ht="45" x14ac:dyDescent="0.25">
      <c r="A213" s="8" t="s">
        <v>904</v>
      </c>
      <c r="B213" s="6" t="s">
        <v>391</v>
      </c>
      <c r="C213" s="7">
        <v>45964</v>
      </c>
      <c r="D213" s="9" t="str">
        <f>HYPERLINK("https://www.epingalert.org/en/Search?viewData= G/TBT/N/ARE/687, G/TBT/N/BHR/765, G/TBT/N/KWT/749, G/TBT/N/OMN/589, G/TBT/N/QAT/740, G/TBT/N/SAU/1422, G/TBT/N/YEM/340"," G/TBT/N/ARE/687, G/TBT/N/BHR/765, G/TBT/N/KWT/749, G/TBT/N/OMN/589, G/TBT/N/QAT/740, G/TBT/N/SAU/1422, G/TBT/N/YEM/340")</f>
        <v xml:space="preserve"> G/TBT/N/ARE/687, G/TBT/N/BHR/765, G/TBT/N/KWT/749, G/TBT/N/OMN/589, G/TBT/N/QAT/740, G/TBT/N/SAU/1422, G/TBT/N/YEM/340</v>
      </c>
      <c r="E213" s="8" t="s">
        <v>902</v>
      </c>
      <c r="F213" s="8" t="s">
        <v>903</v>
      </c>
      <c r="H213" s="8" t="s">
        <v>38</v>
      </c>
      <c r="I213" s="8" t="s">
        <v>222</v>
      </c>
      <c r="J213" s="8" t="s">
        <v>50</v>
      </c>
      <c r="K213" s="8" t="s">
        <v>224</v>
      </c>
      <c r="L213" s="6"/>
      <c r="M213" s="7">
        <v>46024</v>
      </c>
      <c r="N213" s="6" t="s">
        <v>39</v>
      </c>
      <c r="O213" s="8" t="s">
        <v>905</v>
      </c>
      <c r="P213" s="6" t="str">
        <f>HYPERLINK("https://docs.wto.org/imrd/directdoc.asp?DDFDocuments/t/G/TBTN25/ARE687.DOCX", "https://docs.wto.org/imrd/directdoc.asp?DDFDocuments/t/G/TBTN25/ARE687.DOCX")</f>
        <v>https://docs.wto.org/imrd/directdoc.asp?DDFDocuments/t/G/TBTN25/ARE687.DOCX</v>
      </c>
      <c r="Q213" s="6" t="str">
        <f>HYPERLINK("https://docs.wto.org/imrd/directdoc.asp?DDFDocuments/u/G/TBTN25/ARE687.DOCX", "https://docs.wto.org/imrd/directdoc.asp?DDFDocuments/u/G/TBTN25/ARE687.DOCX")</f>
        <v>https://docs.wto.org/imrd/directdoc.asp?DDFDocuments/u/G/TBTN25/ARE687.DOCX</v>
      </c>
      <c r="R213" s="6" t="str">
        <f>HYPERLINK("https://docs.wto.org/imrd/directdoc.asp?DDFDocuments/v/G/TBTN25/ARE687.DOCX", "https://docs.wto.org/imrd/directdoc.asp?DDFDocuments/v/G/TBTN25/ARE687.DOCX")</f>
        <v>https://docs.wto.org/imrd/directdoc.asp?DDFDocuments/v/G/TBTN25/ARE687.DOCX</v>
      </c>
      <c r="S213" t="s">
        <v>41</v>
      </c>
      <c r="T213" t="s">
        <v>42</v>
      </c>
      <c r="U213" t="s">
        <v>42</v>
      </c>
      <c r="V213" t="s">
        <v>42</v>
      </c>
      <c r="W213" t="s">
        <v>42</v>
      </c>
      <c r="X213" t="s">
        <v>42</v>
      </c>
      <c r="Y213" t="s">
        <v>42</v>
      </c>
      <c r="Z213" s="2" t="s">
        <v>900</v>
      </c>
      <c r="AA213" t="s">
        <v>38</v>
      </c>
      <c r="AB213" t="s">
        <v>38</v>
      </c>
      <c r="AC213" t="s">
        <v>38</v>
      </c>
      <c r="AD213" t="s">
        <v>38</v>
      </c>
      <c r="AE213" t="s">
        <v>38</v>
      </c>
      <c r="AF213" s="2" t="s">
        <v>38</v>
      </c>
    </row>
    <row r="214" spans="1:32" ht="45" x14ac:dyDescent="0.25">
      <c r="A214" s="8" t="s">
        <v>904</v>
      </c>
      <c r="B214" s="6" t="s">
        <v>893</v>
      </c>
      <c r="C214" s="7">
        <v>45964</v>
      </c>
      <c r="D214" s="9" t="str">
        <f>HYPERLINK("https://www.epingalert.org/en/Search?viewData= G/TBT/N/ARE/687, G/TBT/N/BHR/765, G/TBT/N/KWT/749, G/TBT/N/OMN/589, G/TBT/N/QAT/740, G/TBT/N/SAU/1422, G/TBT/N/YEM/340"," G/TBT/N/ARE/687, G/TBT/N/BHR/765, G/TBT/N/KWT/749, G/TBT/N/OMN/589, G/TBT/N/QAT/740, G/TBT/N/SAU/1422, G/TBT/N/YEM/340")</f>
        <v xml:space="preserve"> G/TBT/N/ARE/687, G/TBT/N/BHR/765, G/TBT/N/KWT/749, G/TBT/N/OMN/589, G/TBT/N/QAT/740, G/TBT/N/SAU/1422, G/TBT/N/YEM/340</v>
      </c>
      <c r="E214" s="8" t="s">
        <v>902</v>
      </c>
      <c r="F214" s="8" t="s">
        <v>903</v>
      </c>
      <c r="H214" s="8" t="s">
        <v>38</v>
      </c>
      <c r="I214" s="8" t="s">
        <v>222</v>
      </c>
      <c r="J214" s="8" t="s">
        <v>50</v>
      </c>
      <c r="K214" s="8" t="s">
        <v>224</v>
      </c>
      <c r="L214" s="6"/>
      <c r="M214" s="7">
        <v>46024</v>
      </c>
      <c r="N214" s="6" t="s">
        <v>39</v>
      </c>
      <c r="O214" s="8" t="s">
        <v>905</v>
      </c>
      <c r="P214" s="6" t="str">
        <f>HYPERLINK("https://docs.wto.org/imrd/directdoc.asp?DDFDocuments/t/G/TBTN25/ARE687.DOCX", "https://docs.wto.org/imrd/directdoc.asp?DDFDocuments/t/G/TBTN25/ARE687.DOCX")</f>
        <v>https://docs.wto.org/imrd/directdoc.asp?DDFDocuments/t/G/TBTN25/ARE687.DOCX</v>
      </c>
      <c r="Q214" s="6" t="str">
        <f>HYPERLINK("https://docs.wto.org/imrd/directdoc.asp?DDFDocuments/u/G/TBTN25/ARE687.DOCX", "https://docs.wto.org/imrd/directdoc.asp?DDFDocuments/u/G/TBTN25/ARE687.DOCX")</f>
        <v>https://docs.wto.org/imrd/directdoc.asp?DDFDocuments/u/G/TBTN25/ARE687.DOCX</v>
      </c>
      <c r="R214" s="6" t="str">
        <f>HYPERLINK("https://docs.wto.org/imrd/directdoc.asp?DDFDocuments/v/G/TBTN25/ARE687.DOCX", "https://docs.wto.org/imrd/directdoc.asp?DDFDocuments/v/G/TBTN25/ARE687.DOCX")</f>
        <v>https://docs.wto.org/imrd/directdoc.asp?DDFDocuments/v/G/TBTN25/ARE687.DOCX</v>
      </c>
      <c r="S214" t="s">
        <v>41</v>
      </c>
      <c r="T214" t="s">
        <v>42</v>
      </c>
      <c r="U214" t="s">
        <v>42</v>
      </c>
      <c r="V214" t="s">
        <v>42</v>
      </c>
      <c r="W214" t="s">
        <v>42</v>
      </c>
      <c r="X214" t="s">
        <v>42</v>
      </c>
      <c r="Y214" t="s">
        <v>42</v>
      </c>
      <c r="Z214" s="2" t="s">
        <v>900</v>
      </c>
      <c r="AA214" t="s">
        <v>38</v>
      </c>
      <c r="AB214" t="s">
        <v>38</v>
      </c>
      <c r="AC214" t="s">
        <v>38</v>
      </c>
      <c r="AD214" t="s">
        <v>38</v>
      </c>
      <c r="AE214" t="s">
        <v>38</v>
      </c>
      <c r="AF214" s="2" t="s">
        <v>38</v>
      </c>
    </row>
    <row r="215" spans="1:32" ht="45" x14ac:dyDescent="0.25">
      <c r="A215" s="8" t="s">
        <v>904</v>
      </c>
      <c r="B215" s="6" t="s">
        <v>880</v>
      </c>
      <c r="C215" s="7">
        <v>45964</v>
      </c>
      <c r="D215" s="9" t="str">
        <f>HYPERLINK("https://www.epingalert.org/en/Search?viewData= G/TBT/N/ARE/687, G/TBT/N/BHR/765, G/TBT/N/KWT/749, G/TBT/N/OMN/589, G/TBT/N/QAT/740, G/TBT/N/SAU/1422, G/TBT/N/YEM/340"," G/TBT/N/ARE/687, G/TBT/N/BHR/765, G/TBT/N/KWT/749, G/TBT/N/OMN/589, G/TBT/N/QAT/740, G/TBT/N/SAU/1422, G/TBT/N/YEM/340")</f>
        <v xml:space="preserve"> G/TBT/N/ARE/687, G/TBT/N/BHR/765, G/TBT/N/KWT/749, G/TBT/N/OMN/589, G/TBT/N/QAT/740, G/TBT/N/SAU/1422, G/TBT/N/YEM/340</v>
      </c>
      <c r="E215" s="8" t="s">
        <v>902</v>
      </c>
      <c r="F215" s="8" t="s">
        <v>903</v>
      </c>
      <c r="H215" s="8" t="s">
        <v>38</v>
      </c>
      <c r="I215" s="8" t="s">
        <v>222</v>
      </c>
      <c r="J215" s="8" t="s">
        <v>50</v>
      </c>
      <c r="K215" s="8" t="s">
        <v>224</v>
      </c>
      <c r="L215" s="6"/>
      <c r="M215" s="7">
        <v>46024</v>
      </c>
      <c r="N215" s="6" t="s">
        <v>39</v>
      </c>
      <c r="O215" s="8" t="s">
        <v>905</v>
      </c>
      <c r="P215" s="6" t="str">
        <f>HYPERLINK("https://docs.wto.org/imrd/directdoc.asp?DDFDocuments/t/G/TBTN25/ARE687.DOCX", "https://docs.wto.org/imrd/directdoc.asp?DDFDocuments/t/G/TBTN25/ARE687.DOCX")</f>
        <v>https://docs.wto.org/imrd/directdoc.asp?DDFDocuments/t/G/TBTN25/ARE687.DOCX</v>
      </c>
      <c r="Q215" s="6" t="str">
        <f>HYPERLINK("https://docs.wto.org/imrd/directdoc.asp?DDFDocuments/u/G/TBTN25/ARE687.DOCX", "https://docs.wto.org/imrd/directdoc.asp?DDFDocuments/u/G/TBTN25/ARE687.DOCX")</f>
        <v>https://docs.wto.org/imrd/directdoc.asp?DDFDocuments/u/G/TBTN25/ARE687.DOCX</v>
      </c>
      <c r="R215" s="6" t="str">
        <f>HYPERLINK("https://docs.wto.org/imrd/directdoc.asp?DDFDocuments/v/G/TBTN25/ARE687.DOCX", "https://docs.wto.org/imrd/directdoc.asp?DDFDocuments/v/G/TBTN25/ARE687.DOCX")</f>
        <v>https://docs.wto.org/imrd/directdoc.asp?DDFDocuments/v/G/TBTN25/ARE687.DOCX</v>
      </c>
      <c r="S215" t="s">
        <v>41</v>
      </c>
      <c r="T215" t="s">
        <v>42</v>
      </c>
      <c r="U215" t="s">
        <v>42</v>
      </c>
      <c r="V215" t="s">
        <v>42</v>
      </c>
      <c r="W215" t="s">
        <v>42</v>
      </c>
      <c r="X215" t="s">
        <v>42</v>
      </c>
      <c r="Y215" t="s">
        <v>42</v>
      </c>
      <c r="Z215" s="2" t="s">
        <v>900</v>
      </c>
      <c r="AA215" t="s">
        <v>38</v>
      </c>
      <c r="AB215" t="s">
        <v>38</v>
      </c>
      <c r="AC215" t="s">
        <v>38</v>
      </c>
      <c r="AD215" t="s">
        <v>38</v>
      </c>
      <c r="AE215" t="s">
        <v>38</v>
      </c>
      <c r="AF215" s="2" t="s">
        <v>38</v>
      </c>
    </row>
    <row r="216" spans="1:32" ht="45" x14ac:dyDescent="0.25">
      <c r="A216" s="8" t="s">
        <v>865</v>
      </c>
      <c r="B216" s="6" t="s">
        <v>901</v>
      </c>
      <c r="C216" s="7">
        <v>45964</v>
      </c>
      <c r="D216" s="9" t="str">
        <f>HYPERLINK("https://www.epingalert.org/en/Search?viewData= G/TBT/N/ARE/688, G/TBT/N/BHR/766, G/TBT/N/KWT/750, G/TBT/N/OMN/590, G/TBT/N/QAT/741, G/TBT/N/SAU/1423, G/TBT/N/YEM/341"," G/TBT/N/ARE/688, G/TBT/N/BHR/766, G/TBT/N/KWT/750, G/TBT/N/OMN/590, G/TBT/N/QAT/741, G/TBT/N/SAU/1423, G/TBT/N/YEM/341")</f>
        <v xml:space="preserve"> G/TBT/N/ARE/688, G/TBT/N/BHR/766, G/TBT/N/KWT/750, G/TBT/N/OMN/590, G/TBT/N/QAT/741, G/TBT/N/SAU/1423, G/TBT/N/YEM/341</v>
      </c>
      <c r="E216" s="8" t="s">
        <v>863</v>
      </c>
      <c r="F216" s="8" t="s">
        <v>864</v>
      </c>
      <c r="H216" s="8" t="s">
        <v>38</v>
      </c>
      <c r="I216" s="8" t="s">
        <v>866</v>
      </c>
      <c r="J216" s="8" t="s">
        <v>50</v>
      </c>
      <c r="K216" s="8" t="s">
        <v>224</v>
      </c>
      <c r="L216" s="6"/>
      <c r="M216" s="7">
        <v>46024</v>
      </c>
      <c r="N216" s="6" t="s">
        <v>39</v>
      </c>
      <c r="O216" s="8" t="s">
        <v>867</v>
      </c>
      <c r="P216" s="6" t="str">
        <f>HYPERLINK("https://docs.wto.org/imrd/directdoc.asp?DDFDocuments/t/G/TBTN25/ARE688.DOCX", "https://docs.wto.org/imrd/directdoc.asp?DDFDocuments/t/G/TBTN25/ARE688.DOCX")</f>
        <v>https://docs.wto.org/imrd/directdoc.asp?DDFDocuments/t/G/TBTN25/ARE688.DOCX</v>
      </c>
      <c r="Q216" s="6" t="str">
        <f>HYPERLINK("https://docs.wto.org/imrd/directdoc.asp?DDFDocuments/u/G/TBTN25/ARE688.DOCX", "https://docs.wto.org/imrd/directdoc.asp?DDFDocuments/u/G/TBTN25/ARE688.DOCX")</f>
        <v>https://docs.wto.org/imrd/directdoc.asp?DDFDocuments/u/G/TBTN25/ARE688.DOCX</v>
      </c>
      <c r="R216" s="6" t="str">
        <f>HYPERLINK("https://docs.wto.org/imrd/directdoc.asp?DDFDocuments/v/G/TBTN25/ARE688.DOCX", "https://docs.wto.org/imrd/directdoc.asp?DDFDocuments/v/G/TBTN25/ARE688.DOCX")</f>
        <v>https://docs.wto.org/imrd/directdoc.asp?DDFDocuments/v/G/TBTN25/ARE688.DOCX</v>
      </c>
      <c r="S216" t="s">
        <v>41</v>
      </c>
      <c r="T216" t="s">
        <v>42</v>
      </c>
      <c r="U216" t="s">
        <v>42</v>
      </c>
      <c r="V216" t="s">
        <v>42</v>
      </c>
      <c r="W216" t="s">
        <v>42</v>
      </c>
      <c r="X216" t="s">
        <v>42</v>
      </c>
      <c r="Y216" t="s">
        <v>42</v>
      </c>
      <c r="Z216" s="2" t="s">
        <v>868</v>
      </c>
      <c r="AA216" t="s">
        <v>38</v>
      </c>
      <c r="AB216" t="s">
        <v>38</v>
      </c>
      <c r="AC216" t="s">
        <v>38</v>
      </c>
      <c r="AD216" t="s">
        <v>38</v>
      </c>
      <c r="AE216" t="s">
        <v>38</v>
      </c>
      <c r="AF216" s="2" t="s">
        <v>38</v>
      </c>
    </row>
    <row r="217" spans="1:32" ht="45" x14ac:dyDescent="0.25">
      <c r="A217" s="8" t="s">
        <v>865</v>
      </c>
      <c r="B217" s="6" t="s">
        <v>880</v>
      </c>
      <c r="C217" s="7">
        <v>45964</v>
      </c>
      <c r="D217" s="9" t="str">
        <f>HYPERLINK("https://www.epingalert.org/en/Search?viewData= G/TBT/N/ARE/688, G/TBT/N/BHR/766, G/TBT/N/KWT/750, G/TBT/N/OMN/590, G/TBT/N/QAT/741, G/TBT/N/SAU/1423, G/TBT/N/YEM/341"," G/TBT/N/ARE/688, G/TBT/N/BHR/766, G/TBT/N/KWT/750, G/TBT/N/OMN/590, G/TBT/N/QAT/741, G/TBT/N/SAU/1423, G/TBT/N/YEM/341")</f>
        <v xml:space="preserve"> G/TBT/N/ARE/688, G/TBT/N/BHR/766, G/TBT/N/KWT/750, G/TBT/N/OMN/590, G/TBT/N/QAT/741, G/TBT/N/SAU/1423, G/TBT/N/YEM/341</v>
      </c>
      <c r="E217" s="8" t="s">
        <v>863</v>
      </c>
      <c r="F217" s="8" t="s">
        <v>864</v>
      </c>
      <c r="H217" s="8" t="s">
        <v>38</v>
      </c>
      <c r="I217" s="8" t="s">
        <v>866</v>
      </c>
      <c r="J217" s="8" t="s">
        <v>50</v>
      </c>
      <c r="K217" s="8" t="s">
        <v>224</v>
      </c>
      <c r="L217" s="6"/>
      <c r="M217" s="7">
        <v>46024</v>
      </c>
      <c r="N217" s="6" t="s">
        <v>39</v>
      </c>
      <c r="O217" s="8" t="s">
        <v>867</v>
      </c>
      <c r="P217" s="6" t="str">
        <f>HYPERLINK("https://docs.wto.org/imrd/directdoc.asp?DDFDocuments/t/G/TBTN25/ARE688.DOCX", "https://docs.wto.org/imrd/directdoc.asp?DDFDocuments/t/G/TBTN25/ARE688.DOCX")</f>
        <v>https://docs.wto.org/imrd/directdoc.asp?DDFDocuments/t/G/TBTN25/ARE688.DOCX</v>
      </c>
      <c r="Q217" s="6" t="str">
        <f>HYPERLINK("https://docs.wto.org/imrd/directdoc.asp?DDFDocuments/u/G/TBTN25/ARE688.DOCX", "https://docs.wto.org/imrd/directdoc.asp?DDFDocuments/u/G/TBTN25/ARE688.DOCX")</f>
        <v>https://docs.wto.org/imrd/directdoc.asp?DDFDocuments/u/G/TBTN25/ARE688.DOCX</v>
      </c>
      <c r="R217" s="6" t="str">
        <f>HYPERLINK("https://docs.wto.org/imrd/directdoc.asp?DDFDocuments/v/G/TBTN25/ARE688.DOCX", "https://docs.wto.org/imrd/directdoc.asp?DDFDocuments/v/G/TBTN25/ARE688.DOCX")</f>
        <v>https://docs.wto.org/imrd/directdoc.asp?DDFDocuments/v/G/TBTN25/ARE688.DOCX</v>
      </c>
      <c r="S217" t="s">
        <v>41</v>
      </c>
      <c r="T217" t="s">
        <v>42</v>
      </c>
      <c r="U217" t="s">
        <v>42</v>
      </c>
      <c r="V217" t="s">
        <v>42</v>
      </c>
      <c r="W217" t="s">
        <v>42</v>
      </c>
      <c r="X217" t="s">
        <v>42</v>
      </c>
      <c r="Y217" t="s">
        <v>42</v>
      </c>
      <c r="Z217" s="2" t="s">
        <v>868</v>
      </c>
      <c r="AA217" t="s">
        <v>38</v>
      </c>
      <c r="AB217" t="s">
        <v>38</v>
      </c>
      <c r="AC217" t="s">
        <v>38</v>
      </c>
      <c r="AD217" t="s">
        <v>38</v>
      </c>
      <c r="AE217" t="s">
        <v>38</v>
      </c>
      <c r="AF217" s="2" t="s">
        <v>38</v>
      </c>
    </row>
    <row r="218" spans="1:32" ht="30" x14ac:dyDescent="0.25">
      <c r="A218" s="8" t="s">
        <v>769</v>
      </c>
      <c r="B218" s="6" t="s">
        <v>901</v>
      </c>
      <c r="C218" s="7">
        <v>45964</v>
      </c>
      <c r="D218" s="9" t="str">
        <f>HYPERLINK("https://www.epingalert.org/en/Search?viewData= G/TBT/N/ARE/680, G/TBT/N/BHR/758, G/TBT/N/KWT/742, G/TBT/N/OMN/582, G/TBT/N/QAT/733, G/TBT/N/SAU/1415, G/TBT/N/YEM/333"," G/TBT/N/ARE/680, G/TBT/N/BHR/758, G/TBT/N/KWT/742, G/TBT/N/OMN/582, G/TBT/N/QAT/733, G/TBT/N/SAU/1415, G/TBT/N/YEM/333")</f>
        <v xml:space="preserve"> G/TBT/N/ARE/680, G/TBT/N/BHR/758, G/TBT/N/KWT/742, G/TBT/N/OMN/582, G/TBT/N/QAT/733, G/TBT/N/SAU/1415, G/TBT/N/YEM/333</v>
      </c>
      <c r="E218" s="8" t="s">
        <v>912</v>
      </c>
      <c r="F218" s="8" t="s">
        <v>913</v>
      </c>
      <c r="H218" s="8" t="s">
        <v>914</v>
      </c>
      <c r="I218" s="8" t="s">
        <v>771</v>
      </c>
      <c r="J218" s="8" t="s">
        <v>50</v>
      </c>
      <c r="K218" s="8" t="s">
        <v>224</v>
      </c>
      <c r="L218" s="6"/>
      <c r="M218" s="7">
        <v>46024</v>
      </c>
      <c r="N218" s="6" t="s">
        <v>39</v>
      </c>
      <c r="O218" s="8" t="s">
        <v>915</v>
      </c>
      <c r="P218" s="6" t="str">
        <f>HYPERLINK("https://docs.wto.org/imrd/directdoc.asp?DDFDocuments/t/G/TBTN25/ARE680.DOCX", "https://docs.wto.org/imrd/directdoc.asp?DDFDocuments/t/G/TBTN25/ARE680.DOCX")</f>
        <v>https://docs.wto.org/imrd/directdoc.asp?DDFDocuments/t/G/TBTN25/ARE680.DOCX</v>
      </c>
      <c r="Q218" s="6" t="str">
        <f>HYPERLINK("https://docs.wto.org/imrd/directdoc.asp?DDFDocuments/u/G/TBTN25/ARE680.DOCX", "https://docs.wto.org/imrd/directdoc.asp?DDFDocuments/u/G/TBTN25/ARE680.DOCX")</f>
        <v>https://docs.wto.org/imrd/directdoc.asp?DDFDocuments/u/G/TBTN25/ARE680.DOCX</v>
      </c>
      <c r="R218" s="6" t="str">
        <f>HYPERLINK("https://docs.wto.org/imrd/directdoc.asp?DDFDocuments/v/G/TBTN25/ARE680.DOCX", "https://docs.wto.org/imrd/directdoc.asp?DDFDocuments/v/G/TBTN25/ARE680.DOCX")</f>
        <v>https://docs.wto.org/imrd/directdoc.asp?DDFDocuments/v/G/TBTN25/ARE680.DOCX</v>
      </c>
      <c r="S218" t="s">
        <v>41</v>
      </c>
      <c r="T218" t="s">
        <v>42</v>
      </c>
      <c r="U218" t="s">
        <v>42</v>
      </c>
      <c r="V218" t="s">
        <v>42</v>
      </c>
      <c r="W218" t="s">
        <v>42</v>
      </c>
      <c r="X218" t="s">
        <v>42</v>
      </c>
      <c r="Y218" t="s">
        <v>42</v>
      </c>
      <c r="Z218" s="2" t="s">
        <v>916</v>
      </c>
      <c r="AA218" t="s">
        <v>38</v>
      </c>
      <c r="AB218" t="s">
        <v>38</v>
      </c>
      <c r="AC218" t="s">
        <v>38</v>
      </c>
      <c r="AD218" t="s">
        <v>38</v>
      </c>
      <c r="AE218" t="s">
        <v>38</v>
      </c>
      <c r="AF218" s="2" t="s">
        <v>38</v>
      </c>
    </row>
    <row r="219" spans="1:32" ht="60" x14ac:dyDescent="0.25">
      <c r="A219" s="8" t="s">
        <v>889</v>
      </c>
      <c r="B219" s="6" t="s">
        <v>893</v>
      </c>
      <c r="C219" s="7">
        <v>45964</v>
      </c>
      <c r="D219" s="9" t="str">
        <f>HYPERLINK("https://www.epingalert.org/en/Search?viewData= G/TBT/N/ARE/683, G/TBT/N/BHR/761, G/TBT/N/KWT/745, G/TBT/N/OMN/585, G/TBT/N/QAT/736, G/TBT/N/SAU/1418, G/TBT/N/YEM/336"," G/TBT/N/ARE/683, G/TBT/N/BHR/761, G/TBT/N/KWT/745, G/TBT/N/OMN/585, G/TBT/N/QAT/736, G/TBT/N/SAU/1418, G/TBT/N/YEM/336")</f>
        <v xml:space="preserve"> G/TBT/N/ARE/683, G/TBT/N/BHR/761, G/TBT/N/KWT/745, G/TBT/N/OMN/585, G/TBT/N/QAT/736, G/TBT/N/SAU/1418, G/TBT/N/YEM/336</v>
      </c>
      <c r="E219" s="8" t="s">
        <v>887</v>
      </c>
      <c r="F219" s="8" t="s">
        <v>888</v>
      </c>
      <c r="H219" s="8" t="s">
        <v>38</v>
      </c>
      <c r="I219" s="8" t="s">
        <v>890</v>
      </c>
      <c r="J219" s="8" t="s">
        <v>50</v>
      </c>
      <c r="K219" s="8" t="s">
        <v>224</v>
      </c>
      <c r="L219" s="6"/>
      <c r="M219" s="7">
        <v>46024</v>
      </c>
      <c r="N219" s="6" t="s">
        <v>39</v>
      </c>
      <c r="O219" s="8" t="s">
        <v>891</v>
      </c>
      <c r="P219" s="6" t="str">
        <f>HYPERLINK("https://docs.wto.org/imrd/directdoc.asp?DDFDocuments/t/G/TBTN25/ARE683.DOCX", "https://docs.wto.org/imrd/directdoc.asp?DDFDocuments/t/G/TBTN25/ARE683.DOCX")</f>
        <v>https://docs.wto.org/imrd/directdoc.asp?DDFDocuments/t/G/TBTN25/ARE683.DOCX</v>
      </c>
      <c r="Q219" s="6" t="str">
        <f>HYPERLINK("https://docs.wto.org/imrd/directdoc.asp?DDFDocuments/u/G/TBTN25/ARE683.DOCX", "https://docs.wto.org/imrd/directdoc.asp?DDFDocuments/u/G/TBTN25/ARE683.DOCX")</f>
        <v>https://docs.wto.org/imrd/directdoc.asp?DDFDocuments/u/G/TBTN25/ARE683.DOCX</v>
      </c>
      <c r="R219" s="6" t="str">
        <f>HYPERLINK("https://docs.wto.org/imrd/directdoc.asp?DDFDocuments/v/G/TBTN25/ARE683.DOCX", "https://docs.wto.org/imrd/directdoc.asp?DDFDocuments/v/G/TBTN25/ARE683.DOCX")</f>
        <v>https://docs.wto.org/imrd/directdoc.asp?DDFDocuments/v/G/TBTN25/ARE683.DOCX</v>
      </c>
      <c r="S219" t="s">
        <v>41</v>
      </c>
      <c r="T219" t="s">
        <v>42</v>
      </c>
      <c r="U219" t="s">
        <v>42</v>
      </c>
      <c r="V219" t="s">
        <v>42</v>
      </c>
      <c r="W219" t="s">
        <v>42</v>
      </c>
      <c r="X219" t="s">
        <v>42</v>
      </c>
      <c r="Y219" t="s">
        <v>42</v>
      </c>
      <c r="Z219" s="2" t="s">
        <v>892</v>
      </c>
      <c r="AA219" t="s">
        <v>38</v>
      </c>
      <c r="AB219" t="s">
        <v>38</v>
      </c>
      <c r="AC219" t="s">
        <v>38</v>
      </c>
      <c r="AD219" t="s">
        <v>38</v>
      </c>
      <c r="AE219" t="s">
        <v>38</v>
      </c>
      <c r="AF219" s="2" t="s">
        <v>38</v>
      </c>
    </row>
    <row r="220" spans="1:32" ht="60" x14ac:dyDescent="0.25">
      <c r="A220" s="8" t="s">
        <v>889</v>
      </c>
      <c r="B220" s="6" t="s">
        <v>880</v>
      </c>
      <c r="C220" s="7">
        <v>45964</v>
      </c>
      <c r="D220" s="9" t="str">
        <f>HYPERLINK("https://www.epingalert.org/en/Search?viewData= G/TBT/N/ARE/683, G/TBT/N/BHR/761, G/TBT/N/KWT/745, G/TBT/N/OMN/585, G/TBT/N/QAT/736, G/TBT/N/SAU/1418, G/TBT/N/YEM/336"," G/TBT/N/ARE/683, G/TBT/N/BHR/761, G/TBT/N/KWT/745, G/TBT/N/OMN/585, G/TBT/N/QAT/736, G/TBT/N/SAU/1418, G/TBT/N/YEM/336")</f>
        <v xml:space="preserve"> G/TBT/N/ARE/683, G/TBT/N/BHR/761, G/TBT/N/KWT/745, G/TBT/N/OMN/585, G/TBT/N/QAT/736, G/TBT/N/SAU/1418, G/TBT/N/YEM/336</v>
      </c>
      <c r="E220" s="8" t="s">
        <v>887</v>
      </c>
      <c r="F220" s="8" t="s">
        <v>888</v>
      </c>
      <c r="H220" s="8" t="s">
        <v>38</v>
      </c>
      <c r="I220" s="8" t="s">
        <v>890</v>
      </c>
      <c r="J220" s="8" t="s">
        <v>50</v>
      </c>
      <c r="K220" s="8" t="s">
        <v>224</v>
      </c>
      <c r="L220" s="6"/>
      <c r="M220" s="7">
        <v>46024</v>
      </c>
      <c r="N220" s="6" t="s">
        <v>39</v>
      </c>
      <c r="O220" s="8" t="s">
        <v>891</v>
      </c>
      <c r="P220" s="6" t="str">
        <f>HYPERLINK("https://docs.wto.org/imrd/directdoc.asp?DDFDocuments/t/G/TBTN25/ARE683.DOCX", "https://docs.wto.org/imrd/directdoc.asp?DDFDocuments/t/G/TBTN25/ARE683.DOCX")</f>
        <v>https://docs.wto.org/imrd/directdoc.asp?DDFDocuments/t/G/TBTN25/ARE683.DOCX</v>
      </c>
      <c r="Q220" s="6" t="str">
        <f>HYPERLINK("https://docs.wto.org/imrd/directdoc.asp?DDFDocuments/u/G/TBTN25/ARE683.DOCX", "https://docs.wto.org/imrd/directdoc.asp?DDFDocuments/u/G/TBTN25/ARE683.DOCX")</f>
        <v>https://docs.wto.org/imrd/directdoc.asp?DDFDocuments/u/G/TBTN25/ARE683.DOCX</v>
      </c>
      <c r="R220" s="6" t="str">
        <f>HYPERLINK("https://docs.wto.org/imrd/directdoc.asp?DDFDocuments/v/G/TBTN25/ARE683.DOCX", "https://docs.wto.org/imrd/directdoc.asp?DDFDocuments/v/G/TBTN25/ARE683.DOCX")</f>
        <v>https://docs.wto.org/imrd/directdoc.asp?DDFDocuments/v/G/TBTN25/ARE683.DOCX</v>
      </c>
      <c r="S220" t="s">
        <v>41</v>
      </c>
      <c r="T220" t="s">
        <v>42</v>
      </c>
      <c r="U220" t="s">
        <v>42</v>
      </c>
      <c r="V220" t="s">
        <v>42</v>
      </c>
      <c r="W220" t="s">
        <v>42</v>
      </c>
      <c r="X220" t="s">
        <v>42</v>
      </c>
      <c r="Y220" t="s">
        <v>42</v>
      </c>
      <c r="Z220" s="2" t="s">
        <v>892</v>
      </c>
      <c r="AA220" t="s">
        <v>38</v>
      </c>
      <c r="AB220" t="s">
        <v>38</v>
      </c>
      <c r="AC220" t="s">
        <v>38</v>
      </c>
      <c r="AD220" t="s">
        <v>38</v>
      </c>
      <c r="AE220" t="s">
        <v>38</v>
      </c>
      <c r="AF220" s="2" t="s">
        <v>38</v>
      </c>
    </row>
    <row r="221" spans="1:32" ht="45" x14ac:dyDescent="0.25">
      <c r="A221" s="8" t="s">
        <v>865</v>
      </c>
      <c r="B221" s="6" t="s">
        <v>942</v>
      </c>
      <c r="C221" s="7">
        <v>45964</v>
      </c>
      <c r="D221" s="9" t="str">
        <f>HYPERLINK("https://www.epingalert.org/en/Search?viewData= G/TBT/N/ARE/688, G/TBT/N/BHR/766, G/TBT/N/KWT/750, G/TBT/N/OMN/590, G/TBT/N/QAT/741, G/TBT/N/SAU/1423, G/TBT/N/YEM/341"," G/TBT/N/ARE/688, G/TBT/N/BHR/766, G/TBT/N/KWT/750, G/TBT/N/OMN/590, G/TBT/N/QAT/741, G/TBT/N/SAU/1423, G/TBT/N/YEM/341")</f>
        <v xml:space="preserve"> G/TBT/N/ARE/688, G/TBT/N/BHR/766, G/TBT/N/KWT/750, G/TBT/N/OMN/590, G/TBT/N/QAT/741, G/TBT/N/SAU/1423, G/TBT/N/YEM/341</v>
      </c>
      <c r="E221" s="8" t="s">
        <v>863</v>
      </c>
      <c r="F221" s="8" t="s">
        <v>864</v>
      </c>
      <c r="H221" s="8" t="s">
        <v>38</v>
      </c>
      <c r="I221" s="8" t="s">
        <v>866</v>
      </c>
      <c r="J221" s="8" t="s">
        <v>50</v>
      </c>
      <c r="K221" s="8" t="s">
        <v>224</v>
      </c>
      <c r="L221" s="6"/>
      <c r="M221" s="7">
        <v>46024</v>
      </c>
      <c r="N221" s="6" t="s">
        <v>39</v>
      </c>
      <c r="O221" s="8" t="s">
        <v>867</v>
      </c>
      <c r="P221" s="6" t="str">
        <f>HYPERLINK("https://docs.wto.org/imrd/directdoc.asp?DDFDocuments/t/G/TBTN25/ARE688.DOCX", "https://docs.wto.org/imrd/directdoc.asp?DDFDocuments/t/G/TBTN25/ARE688.DOCX")</f>
        <v>https://docs.wto.org/imrd/directdoc.asp?DDFDocuments/t/G/TBTN25/ARE688.DOCX</v>
      </c>
      <c r="Q221" s="6" t="str">
        <f>HYPERLINK("https://docs.wto.org/imrd/directdoc.asp?DDFDocuments/u/G/TBTN25/ARE688.DOCX", "https://docs.wto.org/imrd/directdoc.asp?DDFDocuments/u/G/TBTN25/ARE688.DOCX")</f>
        <v>https://docs.wto.org/imrd/directdoc.asp?DDFDocuments/u/G/TBTN25/ARE688.DOCX</v>
      </c>
      <c r="R221" s="6" t="str">
        <f>HYPERLINK("https://docs.wto.org/imrd/directdoc.asp?DDFDocuments/v/G/TBTN25/ARE688.DOCX", "https://docs.wto.org/imrd/directdoc.asp?DDFDocuments/v/G/TBTN25/ARE688.DOCX")</f>
        <v>https://docs.wto.org/imrd/directdoc.asp?DDFDocuments/v/G/TBTN25/ARE688.DOCX</v>
      </c>
      <c r="S221" t="s">
        <v>41</v>
      </c>
      <c r="T221" t="s">
        <v>42</v>
      </c>
      <c r="U221" t="s">
        <v>42</v>
      </c>
      <c r="V221" t="s">
        <v>42</v>
      </c>
      <c r="W221" t="s">
        <v>42</v>
      </c>
      <c r="X221" t="s">
        <v>42</v>
      </c>
      <c r="Y221" t="s">
        <v>42</v>
      </c>
      <c r="Z221" s="2" t="s">
        <v>868</v>
      </c>
      <c r="AA221" t="s">
        <v>38</v>
      </c>
      <c r="AB221" t="s">
        <v>38</v>
      </c>
      <c r="AC221" t="s">
        <v>38</v>
      </c>
      <c r="AD221" t="s">
        <v>38</v>
      </c>
      <c r="AE221" t="s">
        <v>38</v>
      </c>
      <c r="AF221" s="2" t="s">
        <v>38</v>
      </c>
    </row>
    <row r="222" spans="1:32" ht="30" x14ac:dyDescent="0.25">
      <c r="A222" s="8" t="s">
        <v>928</v>
      </c>
      <c r="B222" s="6" t="s">
        <v>901</v>
      </c>
      <c r="C222" s="7">
        <v>45964</v>
      </c>
      <c r="D222" s="9" t="str">
        <f>HYPERLINK("https://www.epingalert.org/en/Search?viewData= G/TBT/N/ARE/689, G/TBT/N/BHR/767, G/TBT/N/KWT/751, G/TBT/N/OMN/591, G/TBT/N/QAT/742, G/TBT/N/SAU/1424, G/TBT/N/YEM/342"," G/TBT/N/ARE/689, G/TBT/N/BHR/767, G/TBT/N/KWT/751, G/TBT/N/OMN/591, G/TBT/N/QAT/742, G/TBT/N/SAU/1424, G/TBT/N/YEM/342")</f>
        <v xml:space="preserve"> G/TBT/N/ARE/689, G/TBT/N/BHR/767, G/TBT/N/KWT/751, G/TBT/N/OMN/591, G/TBT/N/QAT/742, G/TBT/N/SAU/1424, G/TBT/N/YEM/342</v>
      </c>
      <c r="E222" s="8" t="s">
        <v>926</v>
      </c>
      <c r="F222" s="8" t="s">
        <v>927</v>
      </c>
      <c r="H222" s="8" t="s">
        <v>38</v>
      </c>
      <c r="I222" s="8" t="s">
        <v>929</v>
      </c>
      <c r="J222" s="8" t="s">
        <v>50</v>
      </c>
      <c r="K222" s="8" t="s">
        <v>224</v>
      </c>
      <c r="L222" s="6"/>
      <c r="M222" s="7">
        <v>46024</v>
      </c>
      <c r="N222" s="6" t="s">
        <v>39</v>
      </c>
      <c r="O222" s="8" t="s">
        <v>930</v>
      </c>
      <c r="P222" s="6" t="str">
        <f>HYPERLINK("https://docs.wto.org/imrd/directdoc.asp?DDFDocuments/t/G/TBTN25/ARE689.DOCX", "https://docs.wto.org/imrd/directdoc.asp?DDFDocuments/t/G/TBTN25/ARE689.DOCX")</f>
        <v>https://docs.wto.org/imrd/directdoc.asp?DDFDocuments/t/G/TBTN25/ARE689.DOCX</v>
      </c>
      <c r="Q222" s="6" t="str">
        <f>HYPERLINK("https://docs.wto.org/imrd/directdoc.asp?DDFDocuments/u/G/TBTN25/ARE689.DOCX", "https://docs.wto.org/imrd/directdoc.asp?DDFDocuments/u/G/TBTN25/ARE689.DOCX")</f>
        <v>https://docs.wto.org/imrd/directdoc.asp?DDFDocuments/u/G/TBTN25/ARE689.DOCX</v>
      </c>
      <c r="R222" s="6" t="str">
        <f>HYPERLINK("https://docs.wto.org/imrd/directdoc.asp?DDFDocuments/v/G/TBTN25/ARE689.DOCX", "https://docs.wto.org/imrd/directdoc.asp?DDFDocuments/v/G/TBTN25/ARE689.DOCX")</f>
        <v>https://docs.wto.org/imrd/directdoc.asp?DDFDocuments/v/G/TBTN25/ARE689.DOCX</v>
      </c>
      <c r="S222" t="s">
        <v>41</v>
      </c>
      <c r="T222" t="s">
        <v>42</v>
      </c>
      <c r="U222" t="s">
        <v>42</v>
      </c>
      <c r="V222" t="s">
        <v>42</v>
      </c>
      <c r="W222" t="s">
        <v>42</v>
      </c>
      <c r="X222" t="s">
        <v>42</v>
      </c>
      <c r="Y222" t="s">
        <v>42</v>
      </c>
      <c r="Z222" s="2" t="s">
        <v>931</v>
      </c>
      <c r="AA222" t="s">
        <v>38</v>
      </c>
      <c r="AB222" t="s">
        <v>38</v>
      </c>
      <c r="AC222" t="s">
        <v>38</v>
      </c>
      <c r="AD222" t="s">
        <v>38</v>
      </c>
      <c r="AE222" t="s">
        <v>38</v>
      </c>
      <c r="AF222" s="2" t="s">
        <v>38</v>
      </c>
    </row>
    <row r="223" spans="1:32" ht="30" x14ac:dyDescent="0.25">
      <c r="A223" s="8" t="s">
        <v>928</v>
      </c>
      <c r="B223" s="6" t="s">
        <v>880</v>
      </c>
      <c r="C223" s="7">
        <v>45964</v>
      </c>
      <c r="D223" s="9" t="str">
        <f>HYPERLINK("https://www.epingalert.org/en/Search?viewData= G/TBT/N/ARE/689, G/TBT/N/BHR/767, G/TBT/N/KWT/751, G/TBT/N/OMN/591, G/TBT/N/QAT/742, G/TBT/N/SAU/1424, G/TBT/N/YEM/342"," G/TBT/N/ARE/689, G/TBT/N/BHR/767, G/TBT/N/KWT/751, G/TBT/N/OMN/591, G/TBT/N/QAT/742, G/TBT/N/SAU/1424, G/TBT/N/YEM/342")</f>
        <v xml:space="preserve"> G/TBT/N/ARE/689, G/TBT/N/BHR/767, G/TBT/N/KWT/751, G/TBT/N/OMN/591, G/TBT/N/QAT/742, G/TBT/N/SAU/1424, G/TBT/N/YEM/342</v>
      </c>
      <c r="E223" s="8" t="s">
        <v>926</v>
      </c>
      <c r="F223" s="8" t="s">
        <v>927</v>
      </c>
      <c r="H223" s="8" t="s">
        <v>38</v>
      </c>
      <c r="I223" s="8" t="s">
        <v>929</v>
      </c>
      <c r="J223" s="8" t="s">
        <v>50</v>
      </c>
      <c r="K223" s="8" t="s">
        <v>224</v>
      </c>
      <c r="L223" s="6"/>
      <c r="M223" s="7">
        <v>46024</v>
      </c>
      <c r="N223" s="6" t="s">
        <v>39</v>
      </c>
      <c r="O223" s="8" t="s">
        <v>930</v>
      </c>
      <c r="P223" s="6" t="str">
        <f>HYPERLINK("https://docs.wto.org/imrd/directdoc.asp?DDFDocuments/t/G/TBTN25/ARE689.DOCX", "https://docs.wto.org/imrd/directdoc.asp?DDFDocuments/t/G/TBTN25/ARE689.DOCX")</f>
        <v>https://docs.wto.org/imrd/directdoc.asp?DDFDocuments/t/G/TBTN25/ARE689.DOCX</v>
      </c>
      <c r="Q223" s="6" t="str">
        <f>HYPERLINK("https://docs.wto.org/imrd/directdoc.asp?DDFDocuments/u/G/TBTN25/ARE689.DOCX", "https://docs.wto.org/imrd/directdoc.asp?DDFDocuments/u/G/TBTN25/ARE689.DOCX")</f>
        <v>https://docs.wto.org/imrd/directdoc.asp?DDFDocuments/u/G/TBTN25/ARE689.DOCX</v>
      </c>
      <c r="R223" s="6" t="str">
        <f>HYPERLINK("https://docs.wto.org/imrd/directdoc.asp?DDFDocuments/v/G/TBTN25/ARE689.DOCX", "https://docs.wto.org/imrd/directdoc.asp?DDFDocuments/v/G/TBTN25/ARE689.DOCX")</f>
        <v>https://docs.wto.org/imrd/directdoc.asp?DDFDocuments/v/G/TBTN25/ARE689.DOCX</v>
      </c>
      <c r="S223" t="s">
        <v>41</v>
      </c>
      <c r="T223" t="s">
        <v>42</v>
      </c>
      <c r="U223" t="s">
        <v>42</v>
      </c>
      <c r="V223" t="s">
        <v>42</v>
      </c>
      <c r="W223" t="s">
        <v>42</v>
      </c>
      <c r="X223" t="s">
        <v>42</v>
      </c>
      <c r="Y223" t="s">
        <v>42</v>
      </c>
      <c r="Z223" s="2" t="s">
        <v>931</v>
      </c>
      <c r="AA223" t="s">
        <v>38</v>
      </c>
      <c r="AB223" t="s">
        <v>38</v>
      </c>
      <c r="AC223" t="s">
        <v>38</v>
      </c>
      <c r="AD223" t="s">
        <v>38</v>
      </c>
      <c r="AE223" t="s">
        <v>38</v>
      </c>
      <c r="AF223" s="2" t="s">
        <v>38</v>
      </c>
    </row>
    <row r="224" spans="1:32" ht="30" x14ac:dyDescent="0.25">
      <c r="A224" s="8" t="s">
        <v>908</v>
      </c>
      <c r="B224" s="6" t="s">
        <v>942</v>
      </c>
      <c r="C224" s="7">
        <v>45964</v>
      </c>
      <c r="D224" s="9" t="str">
        <f>HYPERLINK("https://www.epingalert.org/en/Search?viewData= G/TBT/N/ARE/690, G/TBT/N/BHR/768, G/TBT/N/KWT/752, G/TBT/N/OMN/592, G/TBT/N/QAT/743, G/TBT/N/SAU/1425, G/TBT/N/YEM/343"," G/TBT/N/ARE/690, G/TBT/N/BHR/768, G/TBT/N/KWT/752, G/TBT/N/OMN/592, G/TBT/N/QAT/743, G/TBT/N/SAU/1425, G/TBT/N/YEM/343")</f>
        <v xml:space="preserve"> G/TBT/N/ARE/690, G/TBT/N/BHR/768, G/TBT/N/KWT/752, G/TBT/N/OMN/592, G/TBT/N/QAT/743, G/TBT/N/SAU/1425, G/TBT/N/YEM/343</v>
      </c>
      <c r="E224" s="8" t="s">
        <v>906</v>
      </c>
      <c r="F224" s="8" t="s">
        <v>907</v>
      </c>
      <c r="H224" s="8" t="s">
        <v>38</v>
      </c>
      <c r="I224" s="8" t="s">
        <v>909</v>
      </c>
      <c r="J224" s="8" t="s">
        <v>50</v>
      </c>
      <c r="K224" s="8" t="s">
        <v>224</v>
      </c>
      <c r="L224" s="6"/>
      <c r="M224" s="7">
        <v>46024</v>
      </c>
      <c r="N224" s="6" t="s">
        <v>39</v>
      </c>
      <c r="O224" s="8" t="s">
        <v>910</v>
      </c>
      <c r="P224" s="6" t="str">
        <f>HYPERLINK("https://docs.wto.org/imrd/directdoc.asp?DDFDocuments/t/G/TBTN25/ARE690.DOCX", "https://docs.wto.org/imrd/directdoc.asp?DDFDocuments/t/G/TBTN25/ARE690.DOCX")</f>
        <v>https://docs.wto.org/imrd/directdoc.asp?DDFDocuments/t/G/TBTN25/ARE690.DOCX</v>
      </c>
      <c r="Q224" s="6" t="str">
        <f>HYPERLINK("https://docs.wto.org/imrd/directdoc.asp?DDFDocuments/u/G/TBTN25/ARE690.DOCX", "https://docs.wto.org/imrd/directdoc.asp?DDFDocuments/u/G/TBTN25/ARE690.DOCX")</f>
        <v>https://docs.wto.org/imrd/directdoc.asp?DDFDocuments/u/G/TBTN25/ARE690.DOCX</v>
      </c>
      <c r="R224" s="6" t="str">
        <f>HYPERLINK("https://docs.wto.org/imrd/directdoc.asp?DDFDocuments/v/G/TBTN25/ARE690.DOCX", "https://docs.wto.org/imrd/directdoc.asp?DDFDocuments/v/G/TBTN25/ARE690.DOCX")</f>
        <v>https://docs.wto.org/imrd/directdoc.asp?DDFDocuments/v/G/TBTN25/ARE690.DOCX</v>
      </c>
      <c r="S224" t="s">
        <v>41</v>
      </c>
      <c r="T224" t="s">
        <v>42</v>
      </c>
      <c r="U224" t="s">
        <v>42</v>
      </c>
      <c r="V224" t="s">
        <v>42</v>
      </c>
      <c r="W224" t="s">
        <v>42</v>
      </c>
      <c r="X224" t="s">
        <v>42</v>
      </c>
      <c r="Y224" t="s">
        <v>42</v>
      </c>
      <c r="Z224" s="2" t="s">
        <v>911</v>
      </c>
      <c r="AA224" t="s">
        <v>38</v>
      </c>
      <c r="AB224" t="s">
        <v>38</v>
      </c>
      <c r="AC224" t="s">
        <v>38</v>
      </c>
      <c r="AD224" t="s">
        <v>38</v>
      </c>
      <c r="AE224" t="s">
        <v>38</v>
      </c>
      <c r="AF224" s="2" t="s">
        <v>38</v>
      </c>
    </row>
    <row r="225" spans="1:32" ht="30" x14ac:dyDescent="0.25">
      <c r="A225" s="8" t="s">
        <v>908</v>
      </c>
      <c r="B225" s="6" t="s">
        <v>886</v>
      </c>
      <c r="C225" s="7">
        <v>45964</v>
      </c>
      <c r="D225" s="9" t="str">
        <f>HYPERLINK("https://www.epingalert.org/en/Search?viewData= G/TBT/N/ARE/690, G/TBT/N/BHR/768, G/TBT/N/KWT/752, G/TBT/N/OMN/592, G/TBT/N/QAT/743, G/TBT/N/SAU/1425, G/TBT/N/YEM/343"," G/TBT/N/ARE/690, G/TBT/N/BHR/768, G/TBT/N/KWT/752, G/TBT/N/OMN/592, G/TBT/N/QAT/743, G/TBT/N/SAU/1425, G/TBT/N/YEM/343")</f>
        <v xml:space="preserve"> G/TBT/N/ARE/690, G/TBT/N/BHR/768, G/TBT/N/KWT/752, G/TBT/N/OMN/592, G/TBT/N/QAT/743, G/TBT/N/SAU/1425, G/TBT/N/YEM/343</v>
      </c>
      <c r="E225" s="8" t="s">
        <v>906</v>
      </c>
      <c r="F225" s="8" t="s">
        <v>907</v>
      </c>
      <c r="H225" s="8" t="s">
        <v>38</v>
      </c>
      <c r="I225" s="8" t="s">
        <v>909</v>
      </c>
      <c r="J225" s="8" t="s">
        <v>50</v>
      </c>
      <c r="K225" s="8" t="s">
        <v>224</v>
      </c>
      <c r="L225" s="6"/>
      <c r="M225" s="7">
        <v>46024</v>
      </c>
      <c r="N225" s="6" t="s">
        <v>39</v>
      </c>
      <c r="O225" s="8" t="s">
        <v>910</v>
      </c>
      <c r="P225" s="6" t="str">
        <f>HYPERLINK("https://docs.wto.org/imrd/directdoc.asp?DDFDocuments/t/G/TBTN25/ARE690.DOCX", "https://docs.wto.org/imrd/directdoc.asp?DDFDocuments/t/G/TBTN25/ARE690.DOCX")</f>
        <v>https://docs.wto.org/imrd/directdoc.asp?DDFDocuments/t/G/TBTN25/ARE690.DOCX</v>
      </c>
      <c r="Q225" s="6" t="str">
        <f>HYPERLINK("https://docs.wto.org/imrd/directdoc.asp?DDFDocuments/u/G/TBTN25/ARE690.DOCX", "https://docs.wto.org/imrd/directdoc.asp?DDFDocuments/u/G/TBTN25/ARE690.DOCX")</f>
        <v>https://docs.wto.org/imrd/directdoc.asp?DDFDocuments/u/G/TBTN25/ARE690.DOCX</v>
      </c>
      <c r="R225" s="6" t="str">
        <f>HYPERLINK("https://docs.wto.org/imrd/directdoc.asp?DDFDocuments/v/G/TBTN25/ARE690.DOCX", "https://docs.wto.org/imrd/directdoc.asp?DDFDocuments/v/G/TBTN25/ARE690.DOCX")</f>
        <v>https://docs.wto.org/imrd/directdoc.asp?DDFDocuments/v/G/TBTN25/ARE690.DOCX</v>
      </c>
      <c r="S225" t="s">
        <v>41</v>
      </c>
      <c r="T225" t="s">
        <v>42</v>
      </c>
      <c r="U225" t="s">
        <v>42</v>
      </c>
      <c r="V225" t="s">
        <v>42</v>
      </c>
      <c r="W225" t="s">
        <v>42</v>
      </c>
      <c r="X225" t="s">
        <v>42</v>
      </c>
      <c r="Y225" t="s">
        <v>42</v>
      </c>
      <c r="Z225" s="2" t="s">
        <v>911</v>
      </c>
      <c r="AA225" t="s">
        <v>38</v>
      </c>
      <c r="AB225" t="s">
        <v>38</v>
      </c>
      <c r="AC225" t="s">
        <v>38</v>
      </c>
      <c r="AD225" t="s">
        <v>38</v>
      </c>
      <c r="AE225" t="s">
        <v>38</v>
      </c>
      <c r="AF225" s="2" t="s">
        <v>38</v>
      </c>
    </row>
    <row r="226" spans="1:32" ht="120" x14ac:dyDescent="0.25">
      <c r="A226" s="8" t="s">
        <v>953</v>
      </c>
      <c r="B226" s="6" t="s">
        <v>70</v>
      </c>
      <c r="C226" s="7">
        <v>45964</v>
      </c>
      <c r="D226" s="9" t="str">
        <f>HYPERLINK("https://www.epingalert.org/en/Search?viewData= G/TBT/N/EU/1166"," G/TBT/N/EU/1166")</f>
        <v xml:space="preserve"> G/TBT/N/EU/1166</v>
      </c>
      <c r="E226" s="8" t="s">
        <v>951</v>
      </c>
      <c r="F226" s="8" t="s">
        <v>952</v>
      </c>
      <c r="H226" s="8" t="s">
        <v>38</v>
      </c>
      <c r="I226" s="8" t="s">
        <v>954</v>
      </c>
      <c r="J226" s="8" t="s">
        <v>955</v>
      </c>
      <c r="K226" s="8" t="s">
        <v>38</v>
      </c>
      <c r="L226" s="6"/>
      <c r="M226" s="7">
        <v>46024</v>
      </c>
      <c r="N226" s="6" t="s">
        <v>39</v>
      </c>
      <c r="O226" s="8" t="s">
        <v>956</v>
      </c>
      <c r="P226" s="6" t="str">
        <f>HYPERLINK("https://docs.wto.org/imrd/directdoc.asp?DDFDocuments/t/G/TBTN25/EU1166.DOCX", "https://docs.wto.org/imrd/directdoc.asp?DDFDocuments/t/G/TBTN25/EU1166.DOCX")</f>
        <v>https://docs.wto.org/imrd/directdoc.asp?DDFDocuments/t/G/TBTN25/EU1166.DOCX</v>
      </c>
      <c r="Q226" s="6" t="str">
        <f>HYPERLINK("https://docs.wto.org/imrd/directdoc.asp?DDFDocuments/u/G/TBTN25/EU1166.DOCX", "https://docs.wto.org/imrd/directdoc.asp?DDFDocuments/u/G/TBTN25/EU1166.DOCX")</f>
        <v>https://docs.wto.org/imrd/directdoc.asp?DDFDocuments/u/G/TBTN25/EU1166.DOCX</v>
      </c>
      <c r="R226" s="6" t="str">
        <f>HYPERLINK("https://docs.wto.org/imrd/directdoc.asp?DDFDocuments/v/G/TBTN25/EU1166.DOCX", "https://docs.wto.org/imrd/directdoc.asp?DDFDocuments/v/G/TBTN25/EU1166.DOCX")</f>
        <v>https://docs.wto.org/imrd/directdoc.asp?DDFDocuments/v/G/TBTN25/EU1166.DOCX</v>
      </c>
      <c r="S226" t="s">
        <v>41</v>
      </c>
      <c r="T226" t="s">
        <v>42</v>
      </c>
      <c r="U226" t="s">
        <v>41</v>
      </c>
      <c r="V226" t="s">
        <v>42</v>
      </c>
      <c r="W226" t="s">
        <v>42</v>
      </c>
      <c r="X226" t="s">
        <v>42</v>
      </c>
      <c r="Y226" t="s">
        <v>42</v>
      </c>
      <c r="Z226" s="2" t="s">
        <v>957</v>
      </c>
      <c r="AA226" t="s">
        <v>38</v>
      </c>
      <c r="AB226" t="s">
        <v>38</v>
      </c>
      <c r="AC226" t="s">
        <v>38</v>
      </c>
      <c r="AD226" t="s">
        <v>38</v>
      </c>
      <c r="AE226" t="s">
        <v>38</v>
      </c>
      <c r="AF226" s="2" t="s">
        <v>38</v>
      </c>
    </row>
    <row r="227" spans="1:32" ht="45" x14ac:dyDescent="0.25">
      <c r="A227" s="8" t="s">
        <v>286</v>
      </c>
      <c r="B227" s="6" t="s">
        <v>862</v>
      </c>
      <c r="C227" s="7">
        <v>45964</v>
      </c>
      <c r="D227" s="9" t="str">
        <f>HYPERLINK("https://www.epingalert.org/en/Search?viewData= G/TBT/N/ARE/682, G/TBT/N/BHR/760, G/TBT/N/KWT/744, G/TBT/N/OMN/584, G/TBT/N/QAT/735, G/TBT/N/SAU/1417, G/TBT/N/YEM/335"," G/TBT/N/ARE/682, G/TBT/N/BHR/760, G/TBT/N/KWT/744, G/TBT/N/OMN/584, G/TBT/N/QAT/735, G/TBT/N/SAU/1417, G/TBT/N/YEM/335")</f>
        <v xml:space="preserve"> G/TBT/N/ARE/682, G/TBT/N/BHR/760, G/TBT/N/KWT/744, G/TBT/N/OMN/584, G/TBT/N/QAT/735, G/TBT/N/SAU/1417, G/TBT/N/YEM/335</v>
      </c>
      <c r="E227" s="8" t="s">
        <v>917</v>
      </c>
      <c r="F227" s="8" t="s">
        <v>918</v>
      </c>
      <c r="H227" s="8" t="s">
        <v>919</v>
      </c>
      <c r="I227" s="8" t="s">
        <v>287</v>
      </c>
      <c r="J227" s="8" t="s">
        <v>50</v>
      </c>
      <c r="K227" s="8" t="s">
        <v>224</v>
      </c>
      <c r="L227" s="6"/>
      <c r="M227" s="7">
        <v>46024</v>
      </c>
      <c r="N227" s="6" t="s">
        <v>39</v>
      </c>
      <c r="O227" s="8" t="s">
        <v>920</v>
      </c>
      <c r="P227" s="6" t="str">
        <f>HYPERLINK("https://docs.wto.org/imrd/directdoc.asp?DDFDocuments/t/G/TBTN25/ARE682.DOCX", "https://docs.wto.org/imrd/directdoc.asp?DDFDocuments/t/G/TBTN25/ARE682.DOCX")</f>
        <v>https://docs.wto.org/imrd/directdoc.asp?DDFDocuments/t/G/TBTN25/ARE682.DOCX</v>
      </c>
      <c r="Q227" s="6" t="str">
        <f>HYPERLINK("https://docs.wto.org/imrd/directdoc.asp?DDFDocuments/u/G/TBTN25/ARE682.DOCX", "https://docs.wto.org/imrd/directdoc.asp?DDFDocuments/u/G/TBTN25/ARE682.DOCX")</f>
        <v>https://docs.wto.org/imrd/directdoc.asp?DDFDocuments/u/G/TBTN25/ARE682.DOCX</v>
      </c>
      <c r="R227" s="6" t="str">
        <f>HYPERLINK("https://docs.wto.org/imrd/directdoc.asp?DDFDocuments/v/G/TBTN25/ARE682.DOCX", "https://docs.wto.org/imrd/directdoc.asp?DDFDocuments/v/G/TBTN25/ARE682.DOCX")</f>
        <v>https://docs.wto.org/imrd/directdoc.asp?DDFDocuments/v/G/TBTN25/ARE682.DOCX</v>
      </c>
      <c r="S227" t="s">
        <v>41</v>
      </c>
      <c r="T227" t="s">
        <v>42</v>
      </c>
      <c r="U227" t="s">
        <v>42</v>
      </c>
      <c r="V227" t="s">
        <v>42</v>
      </c>
      <c r="W227" t="s">
        <v>42</v>
      </c>
      <c r="X227" t="s">
        <v>42</v>
      </c>
      <c r="Y227" t="s">
        <v>42</v>
      </c>
      <c r="Z227" s="2" t="s">
        <v>921</v>
      </c>
      <c r="AA227" t="s">
        <v>38</v>
      </c>
      <c r="AB227" t="s">
        <v>38</v>
      </c>
      <c r="AC227" t="s">
        <v>38</v>
      </c>
      <c r="AD227" t="s">
        <v>38</v>
      </c>
      <c r="AE227" t="s">
        <v>38</v>
      </c>
      <c r="AF227" s="2" t="s">
        <v>38</v>
      </c>
    </row>
    <row r="228" spans="1:32" ht="195" x14ac:dyDescent="0.25">
      <c r="A228" s="8" t="s">
        <v>960</v>
      </c>
      <c r="B228" s="6" t="s">
        <v>291</v>
      </c>
      <c r="C228" s="7">
        <v>45964</v>
      </c>
      <c r="D228" s="9" t="str">
        <f>HYPERLINK("https://www.epingalert.org/en/Search?viewData= G/TBT/N/KOR/1323"," G/TBT/N/KOR/1323")</f>
        <v xml:space="preserve"> G/TBT/N/KOR/1323</v>
      </c>
      <c r="E228" s="8" t="s">
        <v>958</v>
      </c>
      <c r="F228" s="8" t="s">
        <v>959</v>
      </c>
      <c r="H228" s="8" t="s">
        <v>38</v>
      </c>
      <c r="I228" s="8" t="s">
        <v>961</v>
      </c>
      <c r="J228" s="8" t="s">
        <v>50</v>
      </c>
      <c r="K228" s="8" t="s">
        <v>38</v>
      </c>
      <c r="L228" s="6"/>
      <c r="M228" s="7">
        <v>46024</v>
      </c>
      <c r="N228" s="6" t="s">
        <v>39</v>
      </c>
      <c r="O228" s="8" t="s">
        <v>962</v>
      </c>
      <c r="P228" s="6" t="str">
        <f>HYPERLINK("https://docs.wto.org/imrd/directdoc.asp?DDFDocuments/t/G/TBTN25/KOR1323.DOCX", "https://docs.wto.org/imrd/directdoc.asp?DDFDocuments/t/G/TBTN25/KOR1323.DOCX")</f>
        <v>https://docs.wto.org/imrd/directdoc.asp?DDFDocuments/t/G/TBTN25/KOR1323.DOCX</v>
      </c>
      <c r="Q228" s="6" t="str">
        <f>HYPERLINK("https://docs.wto.org/imrd/directdoc.asp?DDFDocuments/u/G/TBTN25/KOR1323.DOCX", "https://docs.wto.org/imrd/directdoc.asp?DDFDocuments/u/G/TBTN25/KOR1323.DOCX")</f>
        <v>https://docs.wto.org/imrd/directdoc.asp?DDFDocuments/u/G/TBTN25/KOR1323.DOCX</v>
      </c>
      <c r="R228" s="6" t="str">
        <f>HYPERLINK("https://docs.wto.org/imrd/directdoc.asp?DDFDocuments/v/G/TBTN25/KOR1323.DOCX", "https://docs.wto.org/imrd/directdoc.asp?DDFDocuments/v/G/TBTN25/KOR1323.DOCX")</f>
        <v>https://docs.wto.org/imrd/directdoc.asp?DDFDocuments/v/G/TBTN25/KOR1323.DOCX</v>
      </c>
      <c r="S228" t="s">
        <v>41</v>
      </c>
      <c r="T228" t="s">
        <v>42</v>
      </c>
      <c r="U228" t="s">
        <v>42</v>
      </c>
      <c r="V228" t="s">
        <v>42</v>
      </c>
      <c r="W228" t="s">
        <v>42</v>
      </c>
      <c r="X228" t="s">
        <v>42</v>
      </c>
      <c r="Y228" t="s">
        <v>42</v>
      </c>
      <c r="Z228" s="2" t="s">
        <v>963</v>
      </c>
      <c r="AA228" t="s">
        <v>38</v>
      </c>
      <c r="AB228" t="s">
        <v>38</v>
      </c>
      <c r="AC228" t="s">
        <v>38</v>
      </c>
      <c r="AD228" t="s">
        <v>38</v>
      </c>
      <c r="AE228" t="s">
        <v>38</v>
      </c>
      <c r="AF228" s="2" t="s">
        <v>38</v>
      </c>
    </row>
    <row r="229" spans="1:32" ht="60" x14ac:dyDescent="0.25">
      <c r="A229" s="8" t="s">
        <v>883</v>
      </c>
      <c r="B229" s="6" t="s">
        <v>886</v>
      </c>
      <c r="C229" s="7">
        <v>45964</v>
      </c>
      <c r="D229" s="9" t="str">
        <f>HYPERLINK("https://www.epingalert.org/en/Search?viewData= G/TBT/N/ARE/681, G/TBT/N/BHR/759, G/TBT/N/KWT/743, G/TBT/N/OMN/583, G/TBT/N/QAT/734, G/TBT/N/SAU/1416, G/TBT/N/YEM/334"," G/TBT/N/ARE/681, G/TBT/N/BHR/759, G/TBT/N/KWT/743, G/TBT/N/OMN/583, G/TBT/N/QAT/734, G/TBT/N/SAU/1416, G/TBT/N/YEM/334")</f>
        <v xml:space="preserve"> G/TBT/N/ARE/681, G/TBT/N/BHR/759, G/TBT/N/KWT/743, G/TBT/N/OMN/583, G/TBT/N/QAT/734, G/TBT/N/SAU/1416, G/TBT/N/YEM/334</v>
      </c>
      <c r="E229" s="8" t="s">
        <v>881</v>
      </c>
      <c r="F229" s="8" t="s">
        <v>882</v>
      </c>
      <c r="H229" s="8" t="s">
        <v>38</v>
      </c>
      <c r="I229" s="8" t="s">
        <v>237</v>
      </c>
      <c r="J229" s="8" t="s">
        <v>50</v>
      </c>
      <c r="K229" s="8" t="s">
        <v>224</v>
      </c>
      <c r="L229" s="6"/>
      <c r="M229" s="7">
        <v>46024</v>
      </c>
      <c r="N229" s="6" t="s">
        <v>39</v>
      </c>
      <c r="O229" s="8" t="s">
        <v>884</v>
      </c>
      <c r="P229" s="6" t="str">
        <f>HYPERLINK("https://docs.wto.org/imrd/directdoc.asp?DDFDocuments/t/G/TBTN25/ARE681.DOCX", "https://docs.wto.org/imrd/directdoc.asp?DDFDocuments/t/G/TBTN25/ARE681.DOCX")</f>
        <v>https://docs.wto.org/imrd/directdoc.asp?DDFDocuments/t/G/TBTN25/ARE681.DOCX</v>
      </c>
      <c r="Q229" s="6" t="str">
        <f>HYPERLINK("https://docs.wto.org/imrd/directdoc.asp?DDFDocuments/u/G/TBTN25/ARE681.DOCX", "https://docs.wto.org/imrd/directdoc.asp?DDFDocuments/u/G/TBTN25/ARE681.DOCX")</f>
        <v>https://docs.wto.org/imrd/directdoc.asp?DDFDocuments/u/G/TBTN25/ARE681.DOCX</v>
      </c>
      <c r="R229" s="6" t="str">
        <f>HYPERLINK("https://docs.wto.org/imrd/directdoc.asp?DDFDocuments/v/G/TBTN25/ARE681.DOCX", "https://docs.wto.org/imrd/directdoc.asp?DDFDocuments/v/G/TBTN25/ARE681.DOCX")</f>
        <v>https://docs.wto.org/imrd/directdoc.asp?DDFDocuments/v/G/TBTN25/ARE681.DOCX</v>
      </c>
      <c r="S229" t="s">
        <v>41</v>
      </c>
      <c r="T229" t="s">
        <v>42</v>
      </c>
      <c r="U229" t="s">
        <v>42</v>
      </c>
      <c r="V229" t="s">
        <v>42</v>
      </c>
      <c r="W229" t="s">
        <v>42</v>
      </c>
      <c r="X229" t="s">
        <v>42</v>
      </c>
      <c r="Y229" t="s">
        <v>42</v>
      </c>
      <c r="Z229" s="2" t="s">
        <v>885</v>
      </c>
      <c r="AA229" t="s">
        <v>38</v>
      </c>
      <c r="AB229" t="s">
        <v>38</v>
      </c>
      <c r="AC229" t="s">
        <v>38</v>
      </c>
      <c r="AD229" t="s">
        <v>38</v>
      </c>
      <c r="AE229" t="s">
        <v>38</v>
      </c>
      <c r="AF229" s="2" t="s">
        <v>38</v>
      </c>
    </row>
    <row r="230" spans="1:32" ht="45" x14ac:dyDescent="0.25">
      <c r="A230" s="8" t="s">
        <v>286</v>
      </c>
      <c r="B230" s="6" t="s">
        <v>942</v>
      </c>
      <c r="C230" s="7">
        <v>45964</v>
      </c>
      <c r="D230" s="9" t="str">
        <f>HYPERLINK("https://www.epingalert.org/en/Search?viewData= G/TBT/N/ARE/682, G/TBT/N/BHR/760, G/TBT/N/KWT/744, G/TBT/N/OMN/584, G/TBT/N/QAT/735, G/TBT/N/SAU/1417, G/TBT/N/YEM/335"," G/TBT/N/ARE/682, G/TBT/N/BHR/760, G/TBT/N/KWT/744, G/TBT/N/OMN/584, G/TBT/N/QAT/735, G/TBT/N/SAU/1417, G/TBT/N/YEM/335")</f>
        <v xml:space="preserve"> G/TBT/N/ARE/682, G/TBT/N/BHR/760, G/TBT/N/KWT/744, G/TBT/N/OMN/584, G/TBT/N/QAT/735, G/TBT/N/SAU/1417, G/TBT/N/YEM/335</v>
      </c>
      <c r="E230" s="8" t="s">
        <v>917</v>
      </c>
      <c r="F230" s="8" t="s">
        <v>918</v>
      </c>
      <c r="H230" s="8" t="s">
        <v>919</v>
      </c>
      <c r="I230" s="8" t="s">
        <v>287</v>
      </c>
      <c r="J230" s="8" t="s">
        <v>50</v>
      </c>
      <c r="K230" s="8" t="s">
        <v>224</v>
      </c>
      <c r="L230" s="6"/>
      <c r="M230" s="7">
        <v>46024</v>
      </c>
      <c r="N230" s="6" t="s">
        <v>39</v>
      </c>
      <c r="O230" s="8" t="s">
        <v>920</v>
      </c>
      <c r="P230" s="6" t="str">
        <f>HYPERLINK("https://docs.wto.org/imrd/directdoc.asp?DDFDocuments/t/G/TBTN25/ARE682.DOCX", "https://docs.wto.org/imrd/directdoc.asp?DDFDocuments/t/G/TBTN25/ARE682.DOCX")</f>
        <v>https://docs.wto.org/imrd/directdoc.asp?DDFDocuments/t/G/TBTN25/ARE682.DOCX</v>
      </c>
      <c r="Q230" s="6" t="str">
        <f>HYPERLINK("https://docs.wto.org/imrd/directdoc.asp?DDFDocuments/u/G/TBTN25/ARE682.DOCX", "https://docs.wto.org/imrd/directdoc.asp?DDFDocuments/u/G/TBTN25/ARE682.DOCX")</f>
        <v>https://docs.wto.org/imrd/directdoc.asp?DDFDocuments/u/G/TBTN25/ARE682.DOCX</v>
      </c>
      <c r="R230" s="6" t="str">
        <f>HYPERLINK("https://docs.wto.org/imrd/directdoc.asp?DDFDocuments/v/G/TBTN25/ARE682.DOCX", "https://docs.wto.org/imrd/directdoc.asp?DDFDocuments/v/G/TBTN25/ARE682.DOCX")</f>
        <v>https://docs.wto.org/imrd/directdoc.asp?DDFDocuments/v/G/TBTN25/ARE682.DOCX</v>
      </c>
      <c r="S230" t="s">
        <v>41</v>
      </c>
      <c r="T230" t="s">
        <v>42</v>
      </c>
      <c r="U230" t="s">
        <v>42</v>
      </c>
      <c r="V230" t="s">
        <v>42</v>
      </c>
      <c r="W230" t="s">
        <v>42</v>
      </c>
      <c r="X230" t="s">
        <v>42</v>
      </c>
      <c r="Y230" t="s">
        <v>42</v>
      </c>
      <c r="Z230" s="2" t="s">
        <v>921</v>
      </c>
      <c r="AA230" t="s">
        <v>38</v>
      </c>
      <c r="AB230" t="s">
        <v>38</v>
      </c>
      <c r="AC230" t="s">
        <v>38</v>
      </c>
      <c r="AD230" t="s">
        <v>38</v>
      </c>
      <c r="AE230" t="s">
        <v>38</v>
      </c>
      <c r="AF230" s="2" t="s">
        <v>38</v>
      </c>
    </row>
    <row r="231" spans="1:32" ht="60" x14ac:dyDescent="0.25">
      <c r="A231" s="8" t="s">
        <v>889</v>
      </c>
      <c r="B231" s="6" t="s">
        <v>942</v>
      </c>
      <c r="C231" s="7">
        <v>45964</v>
      </c>
      <c r="D231" s="9" t="str">
        <f>HYPERLINK("https://www.epingalert.org/en/Search?viewData= G/TBT/N/ARE/683, G/TBT/N/BHR/761, G/TBT/N/KWT/745, G/TBT/N/OMN/585, G/TBT/N/QAT/736, G/TBT/N/SAU/1418, G/TBT/N/YEM/336"," G/TBT/N/ARE/683, G/TBT/N/BHR/761, G/TBT/N/KWT/745, G/TBT/N/OMN/585, G/TBT/N/QAT/736, G/TBT/N/SAU/1418, G/TBT/N/YEM/336")</f>
        <v xml:space="preserve"> G/TBT/N/ARE/683, G/TBT/N/BHR/761, G/TBT/N/KWT/745, G/TBT/N/OMN/585, G/TBT/N/QAT/736, G/TBT/N/SAU/1418, G/TBT/N/YEM/336</v>
      </c>
      <c r="E231" s="8" t="s">
        <v>887</v>
      </c>
      <c r="F231" s="8" t="s">
        <v>888</v>
      </c>
      <c r="H231" s="8" t="s">
        <v>38</v>
      </c>
      <c r="I231" s="8" t="s">
        <v>890</v>
      </c>
      <c r="J231" s="8" t="s">
        <v>50</v>
      </c>
      <c r="K231" s="8" t="s">
        <v>224</v>
      </c>
      <c r="L231" s="6"/>
      <c r="M231" s="7">
        <v>46024</v>
      </c>
      <c r="N231" s="6" t="s">
        <v>39</v>
      </c>
      <c r="O231" s="8" t="s">
        <v>891</v>
      </c>
      <c r="P231" s="6" t="str">
        <f>HYPERLINK("https://docs.wto.org/imrd/directdoc.asp?DDFDocuments/t/G/TBTN25/ARE683.DOCX", "https://docs.wto.org/imrd/directdoc.asp?DDFDocuments/t/G/TBTN25/ARE683.DOCX")</f>
        <v>https://docs.wto.org/imrd/directdoc.asp?DDFDocuments/t/G/TBTN25/ARE683.DOCX</v>
      </c>
      <c r="Q231" s="6" t="str">
        <f>HYPERLINK("https://docs.wto.org/imrd/directdoc.asp?DDFDocuments/u/G/TBTN25/ARE683.DOCX", "https://docs.wto.org/imrd/directdoc.asp?DDFDocuments/u/G/TBTN25/ARE683.DOCX")</f>
        <v>https://docs.wto.org/imrd/directdoc.asp?DDFDocuments/u/G/TBTN25/ARE683.DOCX</v>
      </c>
      <c r="R231" s="6" t="str">
        <f>HYPERLINK("https://docs.wto.org/imrd/directdoc.asp?DDFDocuments/v/G/TBTN25/ARE683.DOCX", "https://docs.wto.org/imrd/directdoc.asp?DDFDocuments/v/G/TBTN25/ARE683.DOCX")</f>
        <v>https://docs.wto.org/imrd/directdoc.asp?DDFDocuments/v/G/TBTN25/ARE683.DOCX</v>
      </c>
      <c r="S231" t="s">
        <v>41</v>
      </c>
      <c r="T231" t="s">
        <v>42</v>
      </c>
      <c r="U231" t="s">
        <v>42</v>
      </c>
      <c r="V231" t="s">
        <v>42</v>
      </c>
      <c r="W231" t="s">
        <v>42</v>
      </c>
      <c r="X231" t="s">
        <v>42</v>
      </c>
      <c r="Y231" t="s">
        <v>42</v>
      </c>
      <c r="Z231" s="2" t="s">
        <v>892</v>
      </c>
      <c r="AA231" t="s">
        <v>38</v>
      </c>
      <c r="AB231" t="s">
        <v>38</v>
      </c>
      <c r="AC231" t="s">
        <v>38</v>
      </c>
      <c r="AD231" t="s">
        <v>38</v>
      </c>
      <c r="AE231" t="s">
        <v>38</v>
      </c>
      <c r="AF231" s="2" t="s">
        <v>38</v>
      </c>
    </row>
    <row r="232" spans="1:32" ht="30" x14ac:dyDescent="0.25">
      <c r="A232" s="8" t="s">
        <v>896</v>
      </c>
      <c r="B232" s="6" t="s">
        <v>880</v>
      </c>
      <c r="C232" s="7">
        <v>45964</v>
      </c>
      <c r="D232" s="9" t="str">
        <f>HYPERLINK("https://www.epingalert.org/en/Search?viewData= G/TBT/N/ARE/684, G/TBT/N/BHR/762, G/TBT/N/KWT/746, G/TBT/N/OMN/586, G/TBT/N/QAT/737, G/TBT/N/SAU/1419, G/TBT/N/YEM/337"," G/TBT/N/ARE/684, G/TBT/N/BHR/762, G/TBT/N/KWT/746, G/TBT/N/OMN/586, G/TBT/N/QAT/737, G/TBT/N/SAU/1419, G/TBT/N/YEM/337")</f>
        <v xml:space="preserve"> G/TBT/N/ARE/684, G/TBT/N/BHR/762, G/TBT/N/KWT/746, G/TBT/N/OMN/586, G/TBT/N/QAT/737, G/TBT/N/SAU/1419, G/TBT/N/YEM/337</v>
      </c>
      <c r="E232" s="8" t="s">
        <v>894</v>
      </c>
      <c r="F232" s="8" t="s">
        <v>895</v>
      </c>
      <c r="H232" s="8" t="s">
        <v>897</v>
      </c>
      <c r="I232" s="8" t="s">
        <v>898</v>
      </c>
      <c r="J232" s="8" t="s">
        <v>50</v>
      </c>
      <c r="K232" s="8" t="s">
        <v>224</v>
      </c>
      <c r="L232" s="6"/>
      <c r="M232" s="7">
        <v>46024</v>
      </c>
      <c r="N232" s="6" t="s">
        <v>39</v>
      </c>
      <c r="O232" s="8" t="s">
        <v>899</v>
      </c>
      <c r="P232" s="6" t="str">
        <f>HYPERLINK("https://docs.wto.org/imrd/directdoc.asp?DDFDocuments/t/G/TBTN25/ARE684.DOCX", "https://docs.wto.org/imrd/directdoc.asp?DDFDocuments/t/G/TBTN25/ARE684.DOCX")</f>
        <v>https://docs.wto.org/imrd/directdoc.asp?DDFDocuments/t/G/TBTN25/ARE684.DOCX</v>
      </c>
      <c r="Q232" s="6" t="str">
        <f>HYPERLINK("https://docs.wto.org/imrd/directdoc.asp?DDFDocuments/u/G/TBTN25/ARE684.DOCX", "https://docs.wto.org/imrd/directdoc.asp?DDFDocuments/u/G/TBTN25/ARE684.DOCX")</f>
        <v>https://docs.wto.org/imrd/directdoc.asp?DDFDocuments/u/G/TBTN25/ARE684.DOCX</v>
      </c>
      <c r="R232" s="6" t="str">
        <f>HYPERLINK("https://docs.wto.org/imrd/directdoc.asp?DDFDocuments/v/G/TBTN25/ARE684.DOCX", "https://docs.wto.org/imrd/directdoc.asp?DDFDocuments/v/G/TBTN25/ARE684.DOCX")</f>
        <v>https://docs.wto.org/imrd/directdoc.asp?DDFDocuments/v/G/TBTN25/ARE684.DOCX</v>
      </c>
      <c r="S232" t="s">
        <v>41</v>
      </c>
      <c r="T232" t="s">
        <v>42</v>
      </c>
      <c r="U232" t="s">
        <v>42</v>
      </c>
      <c r="V232" t="s">
        <v>42</v>
      </c>
      <c r="W232" t="s">
        <v>42</v>
      </c>
      <c r="X232" t="s">
        <v>42</v>
      </c>
      <c r="Y232" t="s">
        <v>42</v>
      </c>
      <c r="Z232" s="2" t="s">
        <v>900</v>
      </c>
      <c r="AA232" t="s">
        <v>38</v>
      </c>
      <c r="AB232" t="s">
        <v>38</v>
      </c>
      <c r="AC232" t="s">
        <v>38</v>
      </c>
      <c r="AD232" t="s">
        <v>38</v>
      </c>
      <c r="AE232" t="s">
        <v>38</v>
      </c>
      <c r="AF232" s="2" t="s">
        <v>38</v>
      </c>
    </row>
    <row r="233" spans="1:32" ht="30" x14ac:dyDescent="0.25">
      <c r="A233" s="8" t="s">
        <v>562</v>
      </c>
      <c r="B233" s="6" t="s">
        <v>862</v>
      </c>
      <c r="C233" s="7">
        <v>45964</v>
      </c>
      <c r="D233" s="9" t="str">
        <f>HYPERLINK("https://www.epingalert.org/en/Search?viewData= G/TBT/N/SAU/1414"," G/TBT/N/SAU/1414")</f>
        <v xml:space="preserve"> G/TBT/N/SAU/1414</v>
      </c>
      <c r="E233" s="8" t="s">
        <v>964</v>
      </c>
      <c r="F233" s="8" t="s">
        <v>965</v>
      </c>
      <c r="H233" s="8" t="s">
        <v>38</v>
      </c>
      <c r="I233" s="8" t="s">
        <v>563</v>
      </c>
      <c r="J233" s="8" t="s">
        <v>940</v>
      </c>
      <c r="K233" s="8" t="s">
        <v>144</v>
      </c>
      <c r="L233" s="6"/>
      <c r="M233" s="7">
        <v>46024</v>
      </c>
      <c r="N233" s="6" t="s">
        <v>39</v>
      </c>
      <c r="O233" s="8" t="s">
        <v>966</v>
      </c>
      <c r="P233" s="6" t="str">
        <f>HYPERLINK("https://docs.wto.org/imrd/directdoc.asp?DDFDocuments/t/G/TBTN25/SAU1414.DOCX", "https://docs.wto.org/imrd/directdoc.asp?DDFDocuments/t/G/TBTN25/SAU1414.DOCX")</f>
        <v>https://docs.wto.org/imrd/directdoc.asp?DDFDocuments/t/G/TBTN25/SAU1414.DOCX</v>
      </c>
      <c r="Q233" s="6" t="str">
        <f>HYPERLINK("https://docs.wto.org/imrd/directdoc.asp?DDFDocuments/u/G/TBTN25/SAU1414.DOCX", "https://docs.wto.org/imrd/directdoc.asp?DDFDocuments/u/G/TBTN25/SAU1414.DOCX")</f>
        <v>https://docs.wto.org/imrd/directdoc.asp?DDFDocuments/u/G/TBTN25/SAU1414.DOCX</v>
      </c>
      <c r="R233" s="6" t="str">
        <f>HYPERLINK("https://docs.wto.org/imrd/directdoc.asp?DDFDocuments/v/G/TBTN25/SAU1414.DOCX", "https://docs.wto.org/imrd/directdoc.asp?DDFDocuments/v/G/TBTN25/SAU1414.DOCX")</f>
        <v>https://docs.wto.org/imrd/directdoc.asp?DDFDocuments/v/G/TBTN25/SAU1414.DOCX</v>
      </c>
      <c r="S233" t="s">
        <v>41</v>
      </c>
      <c r="T233" t="s">
        <v>42</v>
      </c>
      <c r="U233" t="s">
        <v>42</v>
      </c>
      <c r="V233" t="s">
        <v>42</v>
      </c>
      <c r="W233" t="s">
        <v>42</v>
      </c>
      <c r="X233" t="s">
        <v>42</v>
      </c>
      <c r="Y233" t="s">
        <v>42</v>
      </c>
      <c r="Z233" s="2" t="s">
        <v>38</v>
      </c>
      <c r="AA233" t="s">
        <v>38</v>
      </c>
      <c r="AB233" t="s">
        <v>38</v>
      </c>
      <c r="AC233" t="s">
        <v>38</v>
      </c>
      <c r="AD233" t="s">
        <v>38</v>
      </c>
      <c r="AE233" t="s">
        <v>38</v>
      </c>
      <c r="AF233" s="2" t="s">
        <v>38</v>
      </c>
    </row>
    <row r="234" spans="1:32" ht="45" x14ac:dyDescent="0.25">
      <c r="A234" s="8" t="s">
        <v>286</v>
      </c>
      <c r="B234" s="6" t="s">
        <v>901</v>
      </c>
      <c r="C234" s="7">
        <v>45964</v>
      </c>
      <c r="D234" s="9" t="str">
        <f>HYPERLINK("https://www.epingalert.org/en/Search?viewData= G/TBT/N/ARE/682, G/TBT/N/BHR/760, G/TBT/N/KWT/744, G/TBT/N/OMN/584, G/TBT/N/QAT/735, G/TBT/N/SAU/1417, G/TBT/N/YEM/335"," G/TBT/N/ARE/682, G/TBT/N/BHR/760, G/TBT/N/KWT/744, G/TBT/N/OMN/584, G/TBT/N/QAT/735, G/TBT/N/SAU/1417, G/TBT/N/YEM/335")</f>
        <v xml:space="preserve"> G/TBT/N/ARE/682, G/TBT/N/BHR/760, G/TBT/N/KWT/744, G/TBT/N/OMN/584, G/TBT/N/QAT/735, G/TBT/N/SAU/1417, G/TBT/N/YEM/335</v>
      </c>
      <c r="E234" s="8" t="s">
        <v>917</v>
      </c>
      <c r="F234" s="8" t="s">
        <v>918</v>
      </c>
      <c r="H234" s="8" t="s">
        <v>919</v>
      </c>
      <c r="I234" s="8" t="s">
        <v>287</v>
      </c>
      <c r="J234" s="8" t="s">
        <v>50</v>
      </c>
      <c r="K234" s="8" t="s">
        <v>224</v>
      </c>
      <c r="L234" s="6"/>
      <c r="M234" s="7">
        <v>46024</v>
      </c>
      <c r="N234" s="6" t="s">
        <v>39</v>
      </c>
      <c r="O234" s="8" t="s">
        <v>920</v>
      </c>
      <c r="P234" s="6" t="str">
        <f>HYPERLINK("https://docs.wto.org/imrd/directdoc.asp?DDFDocuments/t/G/TBTN25/ARE682.DOCX", "https://docs.wto.org/imrd/directdoc.asp?DDFDocuments/t/G/TBTN25/ARE682.DOCX")</f>
        <v>https://docs.wto.org/imrd/directdoc.asp?DDFDocuments/t/G/TBTN25/ARE682.DOCX</v>
      </c>
      <c r="Q234" s="6" t="str">
        <f>HYPERLINK("https://docs.wto.org/imrd/directdoc.asp?DDFDocuments/u/G/TBTN25/ARE682.DOCX", "https://docs.wto.org/imrd/directdoc.asp?DDFDocuments/u/G/TBTN25/ARE682.DOCX")</f>
        <v>https://docs.wto.org/imrd/directdoc.asp?DDFDocuments/u/G/TBTN25/ARE682.DOCX</v>
      </c>
      <c r="R234" s="6" t="str">
        <f>HYPERLINK("https://docs.wto.org/imrd/directdoc.asp?DDFDocuments/v/G/TBTN25/ARE682.DOCX", "https://docs.wto.org/imrd/directdoc.asp?DDFDocuments/v/G/TBTN25/ARE682.DOCX")</f>
        <v>https://docs.wto.org/imrd/directdoc.asp?DDFDocuments/v/G/TBTN25/ARE682.DOCX</v>
      </c>
      <c r="S234" t="s">
        <v>41</v>
      </c>
      <c r="T234" t="s">
        <v>42</v>
      </c>
      <c r="U234" t="s">
        <v>42</v>
      </c>
      <c r="V234" t="s">
        <v>42</v>
      </c>
      <c r="W234" t="s">
        <v>42</v>
      </c>
      <c r="X234" t="s">
        <v>42</v>
      </c>
      <c r="Y234" t="s">
        <v>42</v>
      </c>
      <c r="Z234" s="2" t="s">
        <v>921</v>
      </c>
      <c r="AA234" t="s">
        <v>38</v>
      </c>
      <c r="AB234" t="s">
        <v>38</v>
      </c>
      <c r="AC234" t="s">
        <v>38</v>
      </c>
      <c r="AD234" t="s">
        <v>38</v>
      </c>
      <c r="AE234" t="s">
        <v>38</v>
      </c>
      <c r="AF234" s="2" t="s">
        <v>38</v>
      </c>
    </row>
    <row r="235" spans="1:32" ht="60" x14ac:dyDescent="0.25">
      <c r="A235" s="8" t="s">
        <v>889</v>
      </c>
      <c r="B235" s="6" t="s">
        <v>391</v>
      </c>
      <c r="C235" s="7">
        <v>45964</v>
      </c>
      <c r="D235" s="9" t="str">
        <f>HYPERLINK("https://www.epingalert.org/en/Search?viewData= G/TBT/N/ARE/683, G/TBT/N/BHR/761, G/TBT/N/KWT/745, G/TBT/N/OMN/585, G/TBT/N/QAT/736, G/TBT/N/SAU/1418, G/TBT/N/YEM/336"," G/TBT/N/ARE/683, G/TBT/N/BHR/761, G/TBT/N/KWT/745, G/TBT/N/OMN/585, G/TBT/N/QAT/736, G/TBT/N/SAU/1418, G/TBT/N/YEM/336")</f>
        <v xml:space="preserve"> G/TBT/N/ARE/683, G/TBT/N/BHR/761, G/TBT/N/KWT/745, G/TBT/N/OMN/585, G/TBT/N/QAT/736, G/TBT/N/SAU/1418, G/TBT/N/YEM/336</v>
      </c>
      <c r="E235" s="8" t="s">
        <v>887</v>
      </c>
      <c r="F235" s="8" t="s">
        <v>888</v>
      </c>
      <c r="H235" s="8" t="s">
        <v>38</v>
      </c>
      <c r="I235" s="8" t="s">
        <v>890</v>
      </c>
      <c r="J235" s="8" t="s">
        <v>50</v>
      </c>
      <c r="K235" s="8" t="s">
        <v>224</v>
      </c>
      <c r="L235" s="6"/>
      <c r="M235" s="7">
        <v>46024</v>
      </c>
      <c r="N235" s="6" t="s">
        <v>39</v>
      </c>
      <c r="O235" s="8" t="s">
        <v>891</v>
      </c>
      <c r="P235" s="6" t="str">
        <f>HYPERLINK("https://docs.wto.org/imrd/directdoc.asp?DDFDocuments/t/G/TBTN25/ARE683.DOCX", "https://docs.wto.org/imrd/directdoc.asp?DDFDocuments/t/G/TBTN25/ARE683.DOCX")</f>
        <v>https://docs.wto.org/imrd/directdoc.asp?DDFDocuments/t/G/TBTN25/ARE683.DOCX</v>
      </c>
      <c r="Q235" s="6" t="str">
        <f>HYPERLINK("https://docs.wto.org/imrd/directdoc.asp?DDFDocuments/u/G/TBTN25/ARE683.DOCX", "https://docs.wto.org/imrd/directdoc.asp?DDFDocuments/u/G/TBTN25/ARE683.DOCX")</f>
        <v>https://docs.wto.org/imrd/directdoc.asp?DDFDocuments/u/G/TBTN25/ARE683.DOCX</v>
      </c>
      <c r="R235" s="6" t="str">
        <f>HYPERLINK("https://docs.wto.org/imrd/directdoc.asp?DDFDocuments/v/G/TBTN25/ARE683.DOCX", "https://docs.wto.org/imrd/directdoc.asp?DDFDocuments/v/G/TBTN25/ARE683.DOCX")</f>
        <v>https://docs.wto.org/imrd/directdoc.asp?DDFDocuments/v/G/TBTN25/ARE683.DOCX</v>
      </c>
      <c r="S235" t="s">
        <v>41</v>
      </c>
      <c r="T235" t="s">
        <v>42</v>
      </c>
      <c r="U235" t="s">
        <v>42</v>
      </c>
      <c r="V235" t="s">
        <v>42</v>
      </c>
      <c r="W235" t="s">
        <v>42</v>
      </c>
      <c r="X235" t="s">
        <v>42</v>
      </c>
      <c r="Y235" t="s">
        <v>42</v>
      </c>
      <c r="Z235" s="2" t="s">
        <v>892</v>
      </c>
      <c r="AA235" t="s">
        <v>38</v>
      </c>
      <c r="AB235" t="s">
        <v>38</v>
      </c>
      <c r="AC235" t="s">
        <v>38</v>
      </c>
      <c r="AD235" t="s">
        <v>38</v>
      </c>
      <c r="AE235" t="s">
        <v>38</v>
      </c>
      <c r="AF235" s="2" t="s">
        <v>38</v>
      </c>
    </row>
    <row r="236" spans="1:32" ht="30" x14ac:dyDescent="0.25">
      <c r="A236" s="8" t="s">
        <v>896</v>
      </c>
      <c r="B236" s="6" t="s">
        <v>942</v>
      </c>
      <c r="C236" s="7">
        <v>45964</v>
      </c>
      <c r="D236" s="9" t="str">
        <f>HYPERLINK("https://www.epingalert.org/en/Search?viewData= G/TBT/N/ARE/684, G/TBT/N/BHR/762, G/TBT/N/KWT/746, G/TBT/N/OMN/586, G/TBT/N/QAT/737, G/TBT/N/SAU/1419, G/TBT/N/YEM/337"," G/TBT/N/ARE/684, G/TBT/N/BHR/762, G/TBT/N/KWT/746, G/TBT/N/OMN/586, G/TBT/N/QAT/737, G/TBT/N/SAU/1419, G/TBT/N/YEM/337")</f>
        <v xml:space="preserve"> G/TBT/N/ARE/684, G/TBT/N/BHR/762, G/TBT/N/KWT/746, G/TBT/N/OMN/586, G/TBT/N/QAT/737, G/TBT/N/SAU/1419, G/TBT/N/YEM/337</v>
      </c>
      <c r="E236" s="8" t="s">
        <v>894</v>
      </c>
      <c r="F236" s="8" t="s">
        <v>895</v>
      </c>
      <c r="H236" s="8" t="s">
        <v>897</v>
      </c>
      <c r="I236" s="8" t="s">
        <v>898</v>
      </c>
      <c r="J236" s="8" t="s">
        <v>50</v>
      </c>
      <c r="K236" s="8" t="s">
        <v>224</v>
      </c>
      <c r="L236" s="6"/>
      <c r="M236" s="7">
        <v>46024</v>
      </c>
      <c r="N236" s="6" t="s">
        <v>39</v>
      </c>
      <c r="O236" s="8" t="s">
        <v>899</v>
      </c>
      <c r="P236" s="6" t="str">
        <f>HYPERLINK("https://docs.wto.org/imrd/directdoc.asp?DDFDocuments/t/G/TBTN25/ARE684.DOCX", "https://docs.wto.org/imrd/directdoc.asp?DDFDocuments/t/G/TBTN25/ARE684.DOCX")</f>
        <v>https://docs.wto.org/imrd/directdoc.asp?DDFDocuments/t/G/TBTN25/ARE684.DOCX</v>
      </c>
      <c r="Q236" s="6" t="str">
        <f>HYPERLINK("https://docs.wto.org/imrd/directdoc.asp?DDFDocuments/u/G/TBTN25/ARE684.DOCX", "https://docs.wto.org/imrd/directdoc.asp?DDFDocuments/u/G/TBTN25/ARE684.DOCX")</f>
        <v>https://docs.wto.org/imrd/directdoc.asp?DDFDocuments/u/G/TBTN25/ARE684.DOCX</v>
      </c>
      <c r="R236" s="6" t="str">
        <f>HYPERLINK("https://docs.wto.org/imrd/directdoc.asp?DDFDocuments/v/G/TBTN25/ARE684.DOCX", "https://docs.wto.org/imrd/directdoc.asp?DDFDocuments/v/G/TBTN25/ARE684.DOCX")</f>
        <v>https://docs.wto.org/imrd/directdoc.asp?DDFDocuments/v/G/TBTN25/ARE684.DOCX</v>
      </c>
      <c r="S236" t="s">
        <v>41</v>
      </c>
      <c r="T236" t="s">
        <v>42</v>
      </c>
      <c r="U236" t="s">
        <v>42</v>
      </c>
      <c r="V236" t="s">
        <v>42</v>
      </c>
      <c r="W236" t="s">
        <v>42</v>
      </c>
      <c r="X236" t="s">
        <v>42</v>
      </c>
      <c r="Y236" t="s">
        <v>42</v>
      </c>
      <c r="Z236" s="2" t="s">
        <v>900</v>
      </c>
      <c r="AA236" t="s">
        <v>38</v>
      </c>
      <c r="AB236" t="s">
        <v>38</v>
      </c>
      <c r="AC236" t="s">
        <v>38</v>
      </c>
      <c r="AD236" t="s">
        <v>38</v>
      </c>
      <c r="AE236" t="s">
        <v>38</v>
      </c>
      <c r="AF236" s="2" t="s">
        <v>38</v>
      </c>
    </row>
    <row r="237" spans="1:32" ht="45" x14ac:dyDescent="0.25">
      <c r="A237" s="8" t="s">
        <v>934</v>
      </c>
      <c r="B237" s="6" t="s">
        <v>880</v>
      </c>
      <c r="C237" s="7">
        <v>45964</v>
      </c>
      <c r="D237" s="9" t="str">
        <f>HYPERLINK("https://www.epingalert.org/en/Search?viewData= G/TBT/N/ARE/685, G/TBT/N/BHR/763, G/TBT/N/KWT/747, G/TBT/N/OMN/587, G/TBT/N/QAT/738, G/TBT/N/SAU/1420, G/TBT/N/YEM/338"," G/TBT/N/ARE/685, G/TBT/N/BHR/763, G/TBT/N/KWT/747, G/TBT/N/OMN/587, G/TBT/N/QAT/738, G/TBT/N/SAU/1420, G/TBT/N/YEM/338")</f>
        <v xml:space="preserve"> G/TBT/N/ARE/685, G/TBT/N/BHR/763, G/TBT/N/KWT/747, G/TBT/N/OMN/587, G/TBT/N/QAT/738, G/TBT/N/SAU/1420, G/TBT/N/YEM/338</v>
      </c>
      <c r="E237" s="8" t="s">
        <v>932</v>
      </c>
      <c r="F237" s="8" t="s">
        <v>933</v>
      </c>
      <c r="H237" s="8" t="s">
        <v>38</v>
      </c>
      <c r="I237" s="8" t="s">
        <v>935</v>
      </c>
      <c r="J237" s="8" t="s">
        <v>50</v>
      </c>
      <c r="K237" s="8" t="s">
        <v>224</v>
      </c>
      <c r="L237" s="6"/>
      <c r="M237" s="7">
        <v>46024</v>
      </c>
      <c r="N237" s="6" t="s">
        <v>39</v>
      </c>
      <c r="O237" s="8" t="s">
        <v>936</v>
      </c>
      <c r="P237" s="6" t="str">
        <f>HYPERLINK("https://docs.wto.org/imrd/directdoc.asp?DDFDocuments/t/G/TBTN25/ARE685.DOCX", "https://docs.wto.org/imrd/directdoc.asp?DDFDocuments/t/G/TBTN25/ARE685.DOCX")</f>
        <v>https://docs.wto.org/imrd/directdoc.asp?DDFDocuments/t/G/TBTN25/ARE685.DOCX</v>
      </c>
      <c r="Q237" s="6" t="str">
        <f>HYPERLINK("https://docs.wto.org/imrd/directdoc.asp?DDFDocuments/u/G/TBTN25/ARE685.DOCX", "https://docs.wto.org/imrd/directdoc.asp?DDFDocuments/u/G/TBTN25/ARE685.DOCX")</f>
        <v>https://docs.wto.org/imrd/directdoc.asp?DDFDocuments/u/G/TBTN25/ARE685.DOCX</v>
      </c>
      <c r="R237" s="6" t="str">
        <f>HYPERLINK("https://docs.wto.org/imrd/directdoc.asp?DDFDocuments/v/G/TBTN25/ARE685.DOCX", "https://docs.wto.org/imrd/directdoc.asp?DDFDocuments/v/G/TBTN25/ARE685.DOCX")</f>
        <v>https://docs.wto.org/imrd/directdoc.asp?DDFDocuments/v/G/TBTN25/ARE685.DOCX</v>
      </c>
      <c r="S237" t="s">
        <v>41</v>
      </c>
      <c r="T237" t="s">
        <v>42</v>
      </c>
      <c r="U237" t="s">
        <v>42</v>
      </c>
      <c r="V237" t="s">
        <v>42</v>
      </c>
      <c r="W237" t="s">
        <v>42</v>
      </c>
      <c r="X237" t="s">
        <v>42</v>
      </c>
      <c r="Y237" t="s">
        <v>42</v>
      </c>
      <c r="Z237" s="2" t="s">
        <v>937</v>
      </c>
      <c r="AA237" t="s">
        <v>38</v>
      </c>
      <c r="AB237" t="s">
        <v>38</v>
      </c>
      <c r="AC237" t="s">
        <v>38</v>
      </c>
      <c r="AD237" t="s">
        <v>38</v>
      </c>
      <c r="AE237" t="s">
        <v>38</v>
      </c>
      <c r="AF237" s="2" t="s">
        <v>38</v>
      </c>
    </row>
    <row r="238" spans="1:32" ht="45" x14ac:dyDescent="0.25">
      <c r="A238" s="8" t="s">
        <v>904</v>
      </c>
      <c r="B238" s="6" t="s">
        <v>391</v>
      </c>
      <c r="C238" s="7">
        <v>45964</v>
      </c>
      <c r="D238" s="9" t="str">
        <f>HYPERLINK("https://www.epingalert.org/en/Search?viewData= G/TBT/N/ARE/686, G/TBT/N/BHR/764, G/TBT/N/KWT/748, G/TBT/N/OMN/588, G/TBT/N/QAT/739, G/TBT/N/SAU/1421, G/TBT/N/YEM/339"," G/TBT/N/ARE/686, G/TBT/N/BHR/764, G/TBT/N/KWT/748, G/TBT/N/OMN/588, G/TBT/N/QAT/739, G/TBT/N/SAU/1421, G/TBT/N/YEM/339")</f>
        <v xml:space="preserve"> G/TBT/N/ARE/686, G/TBT/N/BHR/764, G/TBT/N/KWT/748, G/TBT/N/OMN/588, G/TBT/N/QAT/739, G/TBT/N/SAU/1421, G/TBT/N/YEM/339</v>
      </c>
      <c r="E238" s="8" t="s">
        <v>922</v>
      </c>
      <c r="F238" s="8" t="s">
        <v>923</v>
      </c>
      <c r="H238" s="8" t="s">
        <v>38</v>
      </c>
      <c r="I238" s="8" t="s">
        <v>222</v>
      </c>
      <c r="J238" s="8" t="s">
        <v>50</v>
      </c>
      <c r="K238" s="8" t="s">
        <v>224</v>
      </c>
      <c r="L238" s="6"/>
      <c r="M238" s="7">
        <v>46024</v>
      </c>
      <c r="N238" s="6" t="s">
        <v>39</v>
      </c>
      <c r="O238" s="8" t="s">
        <v>924</v>
      </c>
      <c r="P238" s="6" t="str">
        <f>HYPERLINK("https://docs.wto.org/imrd/directdoc.asp?DDFDocuments/t/G/TBTN25/ARE686.DOCX", "https://docs.wto.org/imrd/directdoc.asp?DDFDocuments/t/G/TBTN25/ARE686.DOCX")</f>
        <v>https://docs.wto.org/imrd/directdoc.asp?DDFDocuments/t/G/TBTN25/ARE686.DOCX</v>
      </c>
      <c r="Q238" s="6" t="str">
        <f>HYPERLINK("https://docs.wto.org/imrd/directdoc.asp?DDFDocuments/u/G/TBTN25/ARE686.DOCX", "https://docs.wto.org/imrd/directdoc.asp?DDFDocuments/u/G/TBTN25/ARE686.DOCX")</f>
        <v>https://docs.wto.org/imrd/directdoc.asp?DDFDocuments/u/G/TBTN25/ARE686.DOCX</v>
      </c>
      <c r="R238" s="6" t="str">
        <f>HYPERLINK("https://docs.wto.org/imrd/directdoc.asp?DDFDocuments/v/G/TBTN25/ARE686.DOCX", "https://docs.wto.org/imrd/directdoc.asp?DDFDocuments/v/G/TBTN25/ARE686.DOCX")</f>
        <v>https://docs.wto.org/imrd/directdoc.asp?DDFDocuments/v/G/TBTN25/ARE686.DOCX</v>
      </c>
      <c r="S238" t="s">
        <v>41</v>
      </c>
      <c r="T238" t="s">
        <v>42</v>
      </c>
      <c r="U238" t="s">
        <v>42</v>
      </c>
      <c r="V238" t="s">
        <v>42</v>
      </c>
      <c r="W238" t="s">
        <v>42</v>
      </c>
      <c r="X238" t="s">
        <v>42</v>
      </c>
      <c r="Y238" t="s">
        <v>42</v>
      </c>
      <c r="Z238" s="2" t="s">
        <v>925</v>
      </c>
      <c r="AA238" t="s">
        <v>38</v>
      </c>
      <c r="AB238" t="s">
        <v>38</v>
      </c>
      <c r="AC238" t="s">
        <v>38</v>
      </c>
      <c r="AD238" t="s">
        <v>38</v>
      </c>
      <c r="AE238" t="s">
        <v>38</v>
      </c>
      <c r="AF238" s="2" t="s">
        <v>38</v>
      </c>
    </row>
    <row r="239" spans="1:32" ht="30" x14ac:dyDescent="0.25">
      <c r="A239" s="8" t="s">
        <v>928</v>
      </c>
      <c r="B239" s="6" t="s">
        <v>391</v>
      </c>
      <c r="C239" s="7">
        <v>45964</v>
      </c>
      <c r="D239" s="9" t="str">
        <f>HYPERLINK("https://www.epingalert.org/en/Search?viewData= G/TBT/N/ARE/689, G/TBT/N/BHR/767, G/TBT/N/KWT/751, G/TBT/N/OMN/591, G/TBT/N/QAT/742, G/TBT/N/SAU/1424, G/TBT/N/YEM/342"," G/TBT/N/ARE/689, G/TBT/N/BHR/767, G/TBT/N/KWT/751, G/TBT/N/OMN/591, G/TBT/N/QAT/742, G/TBT/N/SAU/1424, G/TBT/N/YEM/342")</f>
        <v xml:space="preserve"> G/TBT/N/ARE/689, G/TBT/N/BHR/767, G/TBT/N/KWT/751, G/TBT/N/OMN/591, G/TBT/N/QAT/742, G/TBT/N/SAU/1424, G/TBT/N/YEM/342</v>
      </c>
      <c r="E239" s="8" t="s">
        <v>926</v>
      </c>
      <c r="F239" s="8" t="s">
        <v>927</v>
      </c>
      <c r="H239" s="8" t="s">
        <v>38</v>
      </c>
      <c r="I239" s="8" t="s">
        <v>929</v>
      </c>
      <c r="J239" s="8" t="s">
        <v>50</v>
      </c>
      <c r="K239" s="8" t="s">
        <v>224</v>
      </c>
      <c r="L239" s="6"/>
      <c r="M239" s="7">
        <v>46024</v>
      </c>
      <c r="N239" s="6" t="s">
        <v>39</v>
      </c>
      <c r="O239" s="8" t="s">
        <v>930</v>
      </c>
      <c r="P239" s="6" t="str">
        <f>HYPERLINK("https://docs.wto.org/imrd/directdoc.asp?DDFDocuments/t/G/TBTN25/ARE689.DOCX", "https://docs.wto.org/imrd/directdoc.asp?DDFDocuments/t/G/TBTN25/ARE689.DOCX")</f>
        <v>https://docs.wto.org/imrd/directdoc.asp?DDFDocuments/t/G/TBTN25/ARE689.DOCX</v>
      </c>
      <c r="Q239" s="6" t="str">
        <f>HYPERLINK("https://docs.wto.org/imrd/directdoc.asp?DDFDocuments/u/G/TBTN25/ARE689.DOCX", "https://docs.wto.org/imrd/directdoc.asp?DDFDocuments/u/G/TBTN25/ARE689.DOCX")</f>
        <v>https://docs.wto.org/imrd/directdoc.asp?DDFDocuments/u/G/TBTN25/ARE689.DOCX</v>
      </c>
      <c r="R239" s="6" t="str">
        <f>HYPERLINK("https://docs.wto.org/imrd/directdoc.asp?DDFDocuments/v/G/TBTN25/ARE689.DOCX", "https://docs.wto.org/imrd/directdoc.asp?DDFDocuments/v/G/TBTN25/ARE689.DOCX")</f>
        <v>https://docs.wto.org/imrd/directdoc.asp?DDFDocuments/v/G/TBTN25/ARE689.DOCX</v>
      </c>
      <c r="S239" t="s">
        <v>41</v>
      </c>
      <c r="T239" t="s">
        <v>42</v>
      </c>
      <c r="U239" t="s">
        <v>42</v>
      </c>
      <c r="V239" t="s">
        <v>42</v>
      </c>
      <c r="W239" t="s">
        <v>42</v>
      </c>
      <c r="X239" t="s">
        <v>42</v>
      </c>
      <c r="Y239" t="s">
        <v>42</v>
      </c>
      <c r="Z239" s="2" t="s">
        <v>931</v>
      </c>
      <c r="AA239" t="s">
        <v>38</v>
      </c>
      <c r="AB239" t="s">
        <v>38</v>
      </c>
      <c r="AC239" t="s">
        <v>38</v>
      </c>
      <c r="AD239" t="s">
        <v>38</v>
      </c>
      <c r="AE239" t="s">
        <v>38</v>
      </c>
      <c r="AF239" s="2" t="s">
        <v>38</v>
      </c>
    </row>
    <row r="240" spans="1:32" ht="60" x14ac:dyDescent="0.25">
      <c r="A240" s="8" t="s">
        <v>889</v>
      </c>
      <c r="B240" s="6" t="s">
        <v>862</v>
      </c>
      <c r="C240" s="7">
        <v>45964</v>
      </c>
      <c r="D240" s="9" t="str">
        <f>HYPERLINK("https://www.epingalert.org/en/Search?viewData= G/TBT/N/ARE/683, G/TBT/N/BHR/761, G/TBT/N/KWT/745, G/TBT/N/OMN/585, G/TBT/N/QAT/736, G/TBT/N/SAU/1418, G/TBT/N/YEM/336"," G/TBT/N/ARE/683, G/TBT/N/BHR/761, G/TBT/N/KWT/745, G/TBT/N/OMN/585, G/TBT/N/QAT/736, G/TBT/N/SAU/1418, G/TBT/N/YEM/336")</f>
        <v xml:space="preserve"> G/TBT/N/ARE/683, G/TBT/N/BHR/761, G/TBT/N/KWT/745, G/TBT/N/OMN/585, G/TBT/N/QAT/736, G/TBT/N/SAU/1418, G/TBT/N/YEM/336</v>
      </c>
      <c r="E240" s="8" t="s">
        <v>887</v>
      </c>
      <c r="F240" s="8" t="s">
        <v>888</v>
      </c>
      <c r="H240" s="8" t="s">
        <v>38</v>
      </c>
      <c r="I240" s="8" t="s">
        <v>890</v>
      </c>
      <c r="J240" s="8" t="s">
        <v>50</v>
      </c>
      <c r="K240" s="8" t="s">
        <v>224</v>
      </c>
      <c r="L240" s="6"/>
      <c r="M240" s="7">
        <v>46024</v>
      </c>
      <c r="N240" s="6" t="s">
        <v>39</v>
      </c>
      <c r="O240" s="8" t="s">
        <v>891</v>
      </c>
      <c r="P240" s="6" t="str">
        <f>HYPERLINK("https://docs.wto.org/imrd/directdoc.asp?DDFDocuments/t/G/TBTN25/ARE683.DOCX", "https://docs.wto.org/imrd/directdoc.asp?DDFDocuments/t/G/TBTN25/ARE683.DOCX")</f>
        <v>https://docs.wto.org/imrd/directdoc.asp?DDFDocuments/t/G/TBTN25/ARE683.DOCX</v>
      </c>
      <c r="Q240" s="6" t="str">
        <f>HYPERLINK("https://docs.wto.org/imrd/directdoc.asp?DDFDocuments/u/G/TBTN25/ARE683.DOCX", "https://docs.wto.org/imrd/directdoc.asp?DDFDocuments/u/G/TBTN25/ARE683.DOCX")</f>
        <v>https://docs.wto.org/imrd/directdoc.asp?DDFDocuments/u/G/TBTN25/ARE683.DOCX</v>
      </c>
      <c r="R240" s="6" t="str">
        <f>HYPERLINK("https://docs.wto.org/imrd/directdoc.asp?DDFDocuments/v/G/TBTN25/ARE683.DOCX", "https://docs.wto.org/imrd/directdoc.asp?DDFDocuments/v/G/TBTN25/ARE683.DOCX")</f>
        <v>https://docs.wto.org/imrd/directdoc.asp?DDFDocuments/v/G/TBTN25/ARE683.DOCX</v>
      </c>
      <c r="S240" t="s">
        <v>41</v>
      </c>
      <c r="T240" t="s">
        <v>42</v>
      </c>
      <c r="U240" t="s">
        <v>42</v>
      </c>
      <c r="V240" t="s">
        <v>42</v>
      </c>
      <c r="W240" t="s">
        <v>42</v>
      </c>
      <c r="X240" t="s">
        <v>42</v>
      </c>
      <c r="Y240" t="s">
        <v>42</v>
      </c>
      <c r="Z240" s="2" t="s">
        <v>892</v>
      </c>
      <c r="AA240" t="s">
        <v>38</v>
      </c>
      <c r="AB240" t="s">
        <v>38</v>
      </c>
      <c r="AC240" t="s">
        <v>38</v>
      </c>
      <c r="AD240" t="s">
        <v>38</v>
      </c>
      <c r="AE240" t="s">
        <v>38</v>
      </c>
      <c r="AF240" s="2" t="s">
        <v>38</v>
      </c>
    </row>
    <row r="241" spans="1:32" ht="45" x14ac:dyDescent="0.25">
      <c r="A241" s="8" t="s">
        <v>904</v>
      </c>
      <c r="B241" s="6" t="s">
        <v>862</v>
      </c>
      <c r="C241" s="7">
        <v>45964</v>
      </c>
      <c r="D241" s="9" t="str">
        <f>HYPERLINK("https://www.epingalert.org/en/Search?viewData= G/TBT/N/ARE/686, G/TBT/N/BHR/764, G/TBT/N/KWT/748, G/TBT/N/OMN/588, G/TBT/N/QAT/739, G/TBT/N/SAU/1421, G/TBT/N/YEM/339"," G/TBT/N/ARE/686, G/TBT/N/BHR/764, G/TBT/N/KWT/748, G/TBT/N/OMN/588, G/TBT/N/QAT/739, G/TBT/N/SAU/1421, G/TBT/N/YEM/339")</f>
        <v xml:space="preserve"> G/TBT/N/ARE/686, G/TBT/N/BHR/764, G/TBT/N/KWT/748, G/TBT/N/OMN/588, G/TBT/N/QAT/739, G/TBT/N/SAU/1421, G/TBT/N/YEM/339</v>
      </c>
      <c r="E241" s="8" t="s">
        <v>922</v>
      </c>
      <c r="F241" s="8" t="s">
        <v>923</v>
      </c>
      <c r="H241" s="8" t="s">
        <v>38</v>
      </c>
      <c r="I241" s="8" t="s">
        <v>222</v>
      </c>
      <c r="J241" s="8" t="s">
        <v>50</v>
      </c>
      <c r="K241" s="8" t="s">
        <v>224</v>
      </c>
      <c r="L241" s="6"/>
      <c r="M241" s="7">
        <v>46024</v>
      </c>
      <c r="N241" s="6" t="s">
        <v>39</v>
      </c>
      <c r="O241" s="8" t="s">
        <v>924</v>
      </c>
      <c r="P241" s="6" t="str">
        <f>HYPERLINK("https://docs.wto.org/imrd/directdoc.asp?DDFDocuments/t/G/TBTN25/ARE686.DOCX", "https://docs.wto.org/imrd/directdoc.asp?DDFDocuments/t/G/TBTN25/ARE686.DOCX")</f>
        <v>https://docs.wto.org/imrd/directdoc.asp?DDFDocuments/t/G/TBTN25/ARE686.DOCX</v>
      </c>
      <c r="Q241" s="6" t="str">
        <f>HYPERLINK("https://docs.wto.org/imrd/directdoc.asp?DDFDocuments/u/G/TBTN25/ARE686.DOCX", "https://docs.wto.org/imrd/directdoc.asp?DDFDocuments/u/G/TBTN25/ARE686.DOCX")</f>
        <v>https://docs.wto.org/imrd/directdoc.asp?DDFDocuments/u/G/TBTN25/ARE686.DOCX</v>
      </c>
      <c r="R241" s="6" t="str">
        <f>HYPERLINK("https://docs.wto.org/imrd/directdoc.asp?DDFDocuments/v/G/TBTN25/ARE686.DOCX", "https://docs.wto.org/imrd/directdoc.asp?DDFDocuments/v/G/TBTN25/ARE686.DOCX")</f>
        <v>https://docs.wto.org/imrd/directdoc.asp?DDFDocuments/v/G/TBTN25/ARE686.DOCX</v>
      </c>
      <c r="S241" t="s">
        <v>41</v>
      </c>
      <c r="T241" t="s">
        <v>42</v>
      </c>
      <c r="U241" t="s">
        <v>42</v>
      </c>
      <c r="V241" t="s">
        <v>42</v>
      </c>
      <c r="W241" t="s">
        <v>42</v>
      </c>
      <c r="X241" t="s">
        <v>42</v>
      </c>
      <c r="Y241" t="s">
        <v>42</v>
      </c>
      <c r="Z241" s="2" t="s">
        <v>925</v>
      </c>
      <c r="AA241" t="s">
        <v>38</v>
      </c>
      <c r="AB241" t="s">
        <v>38</v>
      </c>
      <c r="AC241" t="s">
        <v>38</v>
      </c>
      <c r="AD241" t="s">
        <v>38</v>
      </c>
      <c r="AE241" t="s">
        <v>38</v>
      </c>
      <c r="AF241" s="2" t="s">
        <v>38</v>
      </c>
    </row>
    <row r="242" spans="1:32" ht="409.5" x14ac:dyDescent="0.25">
      <c r="A242" s="8" t="s">
        <v>970</v>
      </c>
      <c r="B242" s="6" t="s">
        <v>967</v>
      </c>
      <c r="C242" s="7">
        <v>45964</v>
      </c>
      <c r="D242" s="9" t="str">
        <f>HYPERLINK("https://www.epingalert.org/en/Search?viewData= G/TBT/N/CZE/259"," G/TBT/N/CZE/259")</f>
        <v xml:space="preserve"> G/TBT/N/CZE/259</v>
      </c>
      <c r="E242" s="8" t="s">
        <v>968</v>
      </c>
      <c r="F242" s="8" t="s">
        <v>969</v>
      </c>
      <c r="H242" s="8" t="s">
        <v>38</v>
      </c>
      <c r="I242" s="8" t="s">
        <v>971</v>
      </c>
      <c r="J242" s="8" t="s">
        <v>50</v>
      </c>
      <c r="K242" s="8" t="s">
        <v>38</v>
      </c>
      <c r="L242" s="6"/>
      <c r="M242" s="7">
        <v>46025</v>
      </c>
      <c r="N242" s="6" t="s">
        <v>39</v>
      </c>
      <c r="O242" s="8" t="s">
        <v>972</v>
      </c>
      <c r="P242" s="6" t="str">
        <f>HYPERLINK("https://docs.wto.org/imrd/directdoc.asp?DDFDocuments/t/G/TBTN25/CZE259.DOCX", "https://docs.wto.org/imrd/directdoc.asp?DDFDocuments/t/G/TBTN25/CZE259.DOCX")</f>
        <v>https://docs.wto.org/imrd/directdoc.asp?DDFDocuments/t/G/TBTN25/CZE259.DOCX</v>
      </c>
      <c r="Q242" s="6" t="str">
        <f>HYPERLINK("https://docs.wto.org/imrd/directdoc.asp?DDFDocuments/u/G/TBTN25/CZE259.DOCX", "https://docs.wto.org/imrd/directdoc.asp?DDFDocuments/u/G/TBTN25/CZE259.DOCX")</f>
        <v>https://docs.wto.org/imrd/directdoc.asp?DDFDocuments/u/G/TBTN25/CZE259.DOCX</v>
      </c>
      <c r="R242" s="6" t="str">
        <f>HYPERLINK("https://docs.wto.org/imrd/directdoc.asp?DDFDocuments/v/G/TBTN25/CZE259.DOCX", "https://docs.wto.org/imrd/directdoc.asp?DDFDocuments/v/G/TBTN25/CZE259.DOCX")</f>
        <v>https://docs.wto.org/imrd/directdoc.asp?DDFDocuments/v/G/TBTN25/CZE259.DOCX</v>
      </c>
      <c r="S242" t="s">
        <v>41</v>
      </c>
      <c r="T242" t="s">
        <v>42</v>
      </c>
      <c r="U242" t="s">
        <v>42</v>
      </c>
      <c r="V242" t="s">
        <v>42</v>
      </c>
      <c r="W242" t="s">
        <v>42</v>
      </c>
      <c r="X242" t="s">
        <v>42</v>
      </c>
      <c r="Y242" t="s">
        <v>42</v>
      </c>
      <c r="Z242" s="2" t="s">
        <v>973</v>
      </c>
      <c r="AA242" t="s">
        <v>38</v>
      </c>
      <c r="AB242" t="s">
        <v>38</v>
      </c>
      <c r="AC242" t="s">
        <v>38</v>
      </c>
      <c r="AD242" t="s">
        <v>38</v>
      </c>
      <c r="AE242" t="s">
        <v>38</v>
      </c>
      <c r="AF242" s="2" t="s">
        <v>38</v>
      </c>
    </row>
    <row r="243" spans="1:32" ht="30" x14ac:dyDescent="0.25">
      <c r="A243" s="8" t="s">
        <v>769</v>
      </c>
      <c r="B243" s="6" t="s">
        <v>942</v>
      </c>
      <c r="C243" s="7">
        <v>45964</v>
      </c>
      <c r="D243" s="9" t="str">
        <f>HYPERLINK("https://www.epingalert.org/en/Search?viewData= G/TBT/N/ARE/680, G/TBT/N/BHR/758, G/TBT/N/KWT/742, G/TBT/N/OMN/582, G/TBT/N/QAT/733, G/TBT/N/SAU/1415, G/TBT/N/YEM/333"," G/TBT/N/ARE/680, G/TBT/N/BHR/758, G/TBT/N/KWT/742, G/TBT/N/OMN/582, G/TBT/N/QAT/733, G/TBT/N/SAU/1415, G/TBT/N/YEM/333")</f>
        <v xml:space="preserve"> G/TBT/N/ARE/680, G/TBT/N/BHR/758, G/TBT/N/KWT/742, G/TBT/N/OMN/582, G/TBT/N/QAT/733, G/TBT/N/SAU/1415, G/TBT/N/YEM/333</v>
      </c>
      <c r="E243" s="8" t="s">
        <v>912</v>
      </c>
      <c r="F243" s="8" t="s">
        <v>913</v>
      </c>
      <c r="H243" s="8" t="s">
        <v>914</v>
      </c>
      <c r="I243" s="8" t="s">
        <v>771</v>
      </c>
      <c r="J243" s="8" t="s">
        <v>50</v>
      </c>
      <c r="K243" s="8" t="s">
        <v>224</v>
      </c>
      <c r="L243" s="6"/>
      <c r="M243" s="7">
        <v>46024</v>
      </c>
      <c r="N243" s="6" t="s">
        <v>39</v>
      </c>
      <c r="O243" s="8" t="s">
        <v>915</v>
      </c>
      <c r="P243" s="6" t="str">
        <f>HYPERLINK("https://docs.wto.org/imrd/directdoc.asp?DDFDocuments/t/G/TBTN25/ARE680.DOCX", "https://docs.wto.org/imrd/directdoc.asp?DDFDocuments/t/G/TBTN25/ARE680.DOCX")</f>
        <v>https://docs.wto.org/imrd/directdoc.asp?DDFDocuments/t/G/TBTN25/ARE680.DOCX</v>
      </c>
      <c r="Q243" s="6" t="str">
        <f>HYPERLINK("https://docs.wto.org/imrd/directdoc.asp?DDFDocuments/u/G/TBTN25/ARE680.DOCX", "https://docs.wto.org/imrd/directdoc.asp?DDFDocuments/u/G/TBTN25/ARE680.DOCX")</f>
        <v>https://docs.wto.org/imrd/directdoc.asp?DDFDocuments/u/G/TBTN25/ARE680.DOCX</v>
      </c>
      <c r="R243" s="6" t="str">
        <f>HYPERLINK("https://docs.wto.org/imrd/directdoc.asp?DDFDocuments/v/G/TBTN25/ARE680.DOCX", "https://docs.wto.org/imrd/directdoc.asp?DDFDocuments/v/G/TBTN25/ARE680.DOCX")</f>
        <v>https://docs.wto.org/imrd/directdoc.asp?DDFDocuments/v/G/TBTN25/ARE680.DOCX</v>
      </c>
      <c r="S243" t="s">
        <v>41</v>
      </c>
      <c r="T243" t="s">
        <v>42</v>
      </c>
      <c r="U243" t="s">
        <v>42</v>
      </c>
      <c r="V243" t="s">
        <v>42</v>
      </c>
      <c r="W243" t="s">
        <v>42</v>
      </c>
      <c r="X243" t="s">
        <v>42</v>
      </c>
      <c r="Y243" t="s">
        <v>42</v>
      </c>
      <c r="Z243" s="2" t="s">
        <v>916</v>
      </c>
      <c r="AA243" t="s">
        <v>38</v>
      </c>
      <c r="AB243" t="s">
        <v>38</v>
      </c>
      <c r="AC243" t="s">
        <v>38</v>
      </c>
      <c r="AD243" t="s">
        <v>38</v>
      </c>
      <c r="AE243" t="s">
        <v>38</v>
      </c>
      <c r="AF243" s="2" t="s">
        <v>38</v>
      </c>
    </row>
    <row r="244" spans="1:32" ht="45" x14ac:dyDescent="0.25">
      <c r="A244" s="8" t="s">
        <v>286</v>
      </c>
      <c r="B244" s="6" t="s">
        <v>893</v>
      </c>
      <c r="C244" s="7">
        <v>45964</v>
      </c>
      <c r="D244" s="9" t="str">
        <f>HYPERLINK("https://www.epingalert.org/en/Search?viewData= G/TBT/N/ARE/682, G/TBT/N/BHR/760, G/TBT/N/KWT/744, G/TBT/N/OMN/584, G/TBT/N/QAT/735, G/TBT/N/SAU/1417, G/TBT/N/YEM/335"," G/TBT/N/ARE/682, G/TBT/N/BHR/760, G/TBT/N/KWT/744, G/TBT/N/OMN/584, G/TBT/N/QAT/735, G/TBT/N/SAU/1417, G/TBT/N/YEM/335")</f>
        <v xml:space="preserve"> G/TBT/N/ARE/682, G/TBT/N/BHR/760, G/TBT/N/KWT/744, G/TBT/N/OMN/584, G/TBT/N/QAT/735, G/TBT/N/SAU/1417, G/TBT/N/YEM/335</v>
      </c>
      <c r="E244" s="8" t="s">
        <v>917</v>
      </c>
      <c r="F244" s="8" t="s">
        <v>918</v>
      </c>
      <c r="H244" s="8" t="s">
        <v>919</v>
      </c>
      <c r="I244" s="8" t="s">
        <v>287</v>
      </c>
      <c r="J244" s="8" t="s">
        <v>50</v>
      </c>
      <c r="K244" s="8" t="s">
        <v>224</v>
      </c>
      <c r="L244" s="6"/>
      <c r="M244" s="7">
        <v>46024</v>
      </c>
      <c r="N244" s="6" t="s">
        <v>39</v>
      </c>
      <c r="O244" s="8" t="s">
        <v>920</v>
      </c>
      <c r="P244" s="6" t="str">
        <f>HYPERLINK("https://docs.wto.org/imrd/directdoc.asp?DDFDocuments/t/G/TBTN25/ARE682.DOCX", "https://docs.wto.org/imrd/directdoc.asp?DDFDocuments/t/G/TBTN25/ARE682.DOCX")</f>
        <v>https://docs.wto.org/imrd/directdoc.asp?DDFDocuments/t/G/TBTN25/ARE682.DOCX</v>
      </c>
      <c r="Q244" s="6" t="str">
        <f>HYPERLINK("https://docs.wto.org/imrd/directdoc.asp?DDFDocuments/u/G/TBTN25/ARE682.DOCX", "https://docs.wto.org/imrd/directdoc.asp?DDFDocuments/u/G/TBTN25/ARE682.DOCX")</f>
        <v>https://docs.wto.org/imrd/directdoc.asp?DDFDocuments/u/G/TBTN25/ARE682.DOCX</v>
      </c>
      <c r="R244" s="6" t="str">
        <f>HYPERLINK("https://docs.wto.org/imrd/directdoc.asp?DDFDocuments/v/G/TBTN25/ARE682.DOCX", "https://docs.wto.org/imrd/directdoc.asp?DDFDocuments/v/G/TBTN25/ARE682.DOCX")</f>
        <v>https://docs.wto.org/imrd/directdoc.asp?DDFDocuments/v/G/TBTN25/ARE682.DOCX</v>
      </c>
      <c r="S244" t="s">
        <v>41</v>
      </c>
      <c r="T244" t="s">
        <v>42</v>
      </c>
      <c r="U244" t="s">
        <v>42</v>
      </c>
      <c r="V244" t="s">
        <v>42</v>
      </c>
      <c r="W244" t="s">
        <v>42</v>
      </c>
      <c r="X244" t="s">
        <v>42</v>
      </c>
      <c r="Y244" t="s">
        <v>42</v>
      </c>
      <c r="Z244" s="2" t="s">
        <v>921</v>
      </c>
      <c r="AA244" t="s">
        <v>38</v>
      </c>
      <c r="AB244" t="s">
        <v>38</v>
      </c>
      <c r="AC244" t="s">
        <v>38</v>
      </c>
      <c r="AD244" t="s">
        <v>38</v>
      </c>
      <c r="AE244" t="s">
        <v>38</v>
      </c>
      <c r="AF244" s="2" t="s">
        <v>38</v>
      </c>
    </row>
    <row r="245" spans="1:32" ht="30" x14ac:dyDescent="0.25">
      <c r="A245" s="8" t="s">
        <v>896</v>
      </c>
      <c r="B245" s="6" t="s">
        <v>886</v>
      </c>
      <c r="C245" s="7">
        <v>45964</v>
      </c>
      <c r="D245" s="9" t="str">
        <f>HYPERLINK("https://www.epingalert.org/en/Search?viewData= G/TBT/N/ARE/684, G/TBT/N/BHR/762, G/TBT/N/KWT/746, G/TBT/N/OMN/586, G/TBT/N/QAT/737, G/TBT/N/SAU/1419, G/TBT/N/YEM/337"," G/TBT/N/ARE/684, G/TBT/N/BHR/762, G/TBT/N/KWT/746, G/TBT/N/OMN/586, G/TBT/N/QAT/737, G/TBT/N/SAU/1419, G/TBT/N/YEM/337")</f>
        <v xml:space="preserve"> G/TBT/N/ARE/684, G/TBT/N/BHR/762, G/TBT/N/KWT/746, G/TBT/N/OMN/586, G/TBT/N/QAT/737, G/TBT/N/SAU/1419, G/TBT/N/YEM/337</v>
      </c>
      <c r="E245" s="8" t="s">
        <v>894</v>
      </c>
      <c r="F245" s="8" t="s">
        <v>895</v>
      </c>
      <c r="H245" s="8" t="s">
        <v>897</v>
      </c>
      <c r="I245" s="8" t="s">
        <v>898</v>
      </c>
      <c r="J245" s="8" t="s">
        <v>50</v>
      </c>
      <c r="K245" s="8" t="s">
        <v>224</v>
      </c>
      <c r="L245" s="6"/>
      <c r="M245" s="7">
        <v>46024</v>
      </c>
      <c r="N245" s="6" t="s">
        <v>39</v>
      </c>
      <c r="O245" s="8" t="s">
        <v>899</v>
      </c>
      <c r="P245" s="6" t="str">
        <f>HYPERLINK("https://docs.wto.org/imrd/directdoc.asp?DDFDocuments/t/G/TBTN25/ARE684.DOCX", "https://docs.wto.org/imrd/directdoc.asp?DDFDocuments/t/G/TBTN25/ARE684.DOCX")</f>
        <v>https://docs.wto.org/imrd/directdoc.asp?DDFDocuments/t/G/TBTN25/ARE684.DOCX</v>
      </c>
      <c r="Q245" s="6" t="str">
        <f>HYPERLINK("https://docs.wto.org/imrd/directdoc.asp?DDFDocuments/u/G/TBTN25/ARE684.DOCX", "https://docs.wto.org/imrd/directdoc.asp?DDFDocuments/u/G/TBTN25/ARE684.DOCX")</f>
        <v>https://docs.wto.org/imrd/directdoc.asp?DDFDocuments/u/G/TBTN25/ARE684.DOCX</v>
      </c>
      <c r="R245" s="6" t="str">
        <f>HYPERLINK("https://docs.wto.org/imrd/directdoc.asp?DDFDocuments/v/G/TBTN25/ARE684.DOCX", "https://docs.wto.org/imrd/directdoc.asp?DDFDocuments/v/G/TBTN25/ARE684.DOCX")</f>
        <v>https://docs.wto.org/imrd/directdoc.asp?DDFDocuments/v/G/TBTN25/ARE684.DOCX</v>
      </c>
      <c r="S245" t="s">
        <v>41</v>
      </c>
      <c r="T245" t="s">
        <v>42</v>
      </c>
      <c r="U245" t="s">
        <v>42</v>
      </c>
      <c r="V245" t="s">
        <v>42</v>
      </c>
      <c r="W245" t="s">
        <v>42</v>
      </c>
      <c r="X245" t="s">
        <v>42</v>
      </c>
      <c r="Y245" t="s">
        <v>42</v>
      </c>
      <c r="Z245" s="2" t="s">
        <v>900</v>
      </c>
      <c r="AA245" t="s">
        <v>38</v>
      </c>
      <c r="AB245" t="s">
        <v>38</v>
      </c>
      <c r="AC245" t="s">
        <v>38</v>
      </c>
      <c r="AD245" t="s">
        <v>38</v>
      </c>
      <c r="AE245" t="s">
        <v>38</v>
      </c>
      <c r="AF245" s="2" t="s">
        <v>38</v>
      </c>
    </row>
    <row r="246" spans="1:32" ht="45" x14ac:dyDescent="0.25">
      <c r="A246" s="8" t="s">
        <v>934</v>
      </c>
      <c r="B246" s="6" t="s">
        <v>893</v>
      </c>
      <c r="C246" s="7">
        <v>45964</v>
      </c>
      <c r="D246" s="9" t="str">
        <f>HYPERLINK("https://www.epingalert.org/en/Search?viewData= G/TBT/N/ARE/685, G/TBT/N/BHR/763, G/TBT/N/KWT/747, G/TBT/N/OMN/587, G/TBT/N/QAT/738, G/TBT/N/SAU/1420, G/TBT/N/YEM/338"," G/TBT/N/ARE/685, G/TBT/N/BHR/763, G/TBT/N/KWT/747, G/TBT/N/OMN/587, G/TBT/N/QAT/738, G/TBT/N/SAU/1420, G/TBT/N/YEM/338")</f>
        <v xml:space="preserve"> G/TBT/N/ARE/685, G/TBT/N/BHR/763, G/TBT/N/KWT/747, G/TBT/N/OMN/587, G/TBT/N/QAT/738, G/TBT/N/SAU/1420, G/TBT/N/YEM/338</v>
      </c>
      <c r="E246" s="8" t="s">
        <v>932</v>
      </c>
      <c r="F246" s="8" t="s">
        <v>933</v>
      </c>
      <c r="H246" s="8" t="s">
        <v>38</v>
      </c>
      <c r="I246" s="8" t="s">
        <v>935</v>
      </c>
      <c r="J246" s="8" t="s">
        <v>50</v>
      </c>
      <c r="K246" s="8" t="s">
        <v>224</v>
      </c>
      <c r="L246" s="6"/>
      <c r="M246" s="7">
        <v>46024</v>
      </c>
      <c r="N246" s="6" t="s">
        <v>39</v>
      </c>
      <c r="O246" s="8" t="s">
        <v>936</v>
      </c>
      <c r="P246" s="6" t="str">
        <f>HYPERLINK("https://docs.wto.org/imrd/directdoc.asp?DDFDocuments/t/G/TBTN25/ARE685.DOCX", "https://docs.wto.org/imrd/directdoc.asp?DDFDocuments/t/G/TBTN25/ARE685.DOCX")</f>
        <v>https://docs.wto.org/imrd/directdoc.asp?DDFDocuments/t/G/TBTN25/ARE685.DOCX</v>
      </c>
      <c r="Q246" s="6" t="str">
        <f>HYPERLINK("https://docs.wto.org/imrd/directdoc.asp?DDFDocuments/u/G/TBTN25/ARE685.DOCX", "https://docs.wto.org/imrd/directdoc.asp?DDFDocuments/u/G/TBTN25/ARE685.DOCX")</f>
        <v>https://docs.wto.org/imrd/directdoc.asp?DDFDocuments/u/G/TBTN25/ARE685.DOCX</v>
      </c>
      <c r="R246" s="6" t="str">
        <f>HYPERLINK("https://docs.wto.org/imrd/directdoc.asp?DDFDocuments/v/G/TBTN25/ARE685.DOCX", "https://docs.wto.org/imrd/directdoc.asp?DDFDocuments/v/G/TBTN25/ARE685.DOCX")</f>
        <v>https://docs.wto.org/imrd/directdoc.asp?DDFDocuments/v/G/TBTN25/ARE685.DOCX</v>
      </c>
      <c r="S246" t="s">
        <v>41</v>
      </c>
      <c r="T246" t="s">
        <v>42</v>
      </c>
      <c r="U246" t="s">
        <v>42</v>
      </c>
      <c r="V246" t="s">
        <v>42</v>
      </c>
      <c r="W246" t="s">
        <v>42</v>
      </c>
      <c r="X246" t="s">
        <v>42</v>
      </c>
      <c r="Y246" t="s">
        <v>42</v>
      </c>
      <c r="Z246" s="2" t="s">
        <v>937</v>
      </c>
      <c r="AA246" t="s">
        <v>38</v>
      </c>
      <c r="AB246" t="s">
        <v>38</v>
      </c>
      <c r="AC246" t="s">
        <v>38</v>
      </c>
      <c r="AD246" t="s">
        <v>38</v>
      </c>
      <c r="AE246" t="s">
        <v>38</v>
      </c>
      <c r="AF246" s="2" t="s">
        <v>38</v>
      </c>
    </row>
    <row r="247" spans="1:32" ht="45" x14ac:dyDescent="0.25">
      <c r="A247" s="8" t="s">
        <v>904</v>
      </c>
      <c r="B247" s="6" t="s">
        <v>886</v>
      </c>
      <c r="C247" s="7">
        <v>45964</v>
      </c>
      <c r="D247" s="9" t="str">
        <f>HYPERLINK("https://www.epingalert.org/en/Search?viewData= G/TBT/N/ARE/686, G/TBT/N/BHR/764, G/TBT/N/KWT/748, G/TBT/N/OMN/588, G/TBT/N/QAT/739, G/TBT/N/SAU/1421, G/TBT/N/YEM/339"," G/TBT/N/ARE/686, G/TBT/N/BHR/764, G/TBT/N/KWT/748, G/TBT/N/OMN/588, G/TBT/N/QAT/739, G/TBT/N/SAU/1421, G/TBT/N/YEM/339")</f>
        <v xml:space="preserve"> G/TBT/N/ARE/686, G/TBT/N/BHR/764, G/TBT/N/KWT/748, G/TBT/N/OMN/588, G/TBT/N/QAT/739, G/TBT/N/SAU/1421, G/TBT/N/YEM/339</v>
      </c>
      <c r="E247" s="8" t="s">
        <v>922</v>
      </c>
      <c r="F247" s="8" t="s">
        <v>923</v>
      </c>
      <c r="H247" s="8" t="s">
        <v>38</v>
      </c>
      <c r="I247" s="8" t="s">
        <v>222</v>
      </c>
      <c r="J247" s="8" t="s">
        <v>50</v>
      </c>
      <c r="K247" s="8" t="s">
        <v>224</v>
      </c>
      <c r="L247" s="6"/>
      <c r="M247" s="7">
        <v>46024</v>
      </c>
      <c r="N247" s="6" t="s">
        <v>39</v>
      </c>
      <c r="O247" s="8" t="s">
        <v>924</v>
      </c>
      <c r="P247" s="6" t="str">
        <f>HYPERLINK("https://docs.wto.org/imrd/directdoc.asp?DDFDocuments/t/G/TBTN25/ARE686.DOCX", "https://docs.wto.org/imrd/directdoc.asp?DDFDocuments/t/G/TBTN25/ARE686.DOCX")</f>
        <v>https://docs.wto.org/imrd/directdoc.asp?DDFDocuments/t/G/TBTN25/ARE686.DOCX</v>
      </c>
      <c r="Q247" s="6" t="str">
        <f>HYPERLINK("https://docs.wto.org/imrd/directdoc.asp?DDFDocuments/u/G/TBTN25/ARE686.DOCX", "https://docs.wto.org/imrd/directdoc.asp?DDFDocuments/u/G/TBTN25/ARE686.DOCX")</f>
        <v>https://docs.wto.org/imrd/directdoc.asp?DDFDocuments/u/G/TBTN25/ARE686.DOCX</v>
      </c>
      <c r="R247" s="6" t="str">
        <f>HYPERLINK("https://docs.wto.org/imrd/directdoc.asp?DDFDocuments/v/G/TBTN25/ARE686.DOCX", "https://docs.wto.org/imrd/directdoc.asp?DDFDocuments/v/G/TBTN25/ARE686.DOCX")</f>
        <v>https://docs.wto.org/imrd/directdoc.asp?DDFDocuments/v/G/TBTN25/ARE686.DOCX</v>
      </c>
      <c r="S247" t="s">
        <v>41</v>
      </c>
      <c r="T247" t="s">
        <v>42</v>
      </c>
      <c r="U247" t="s">
        <v>42</v>
      </c>
      <c r="V247" t="s">
        <v>42</v>
      </c>
      <c r="W247" t="s">
        <v>42</v>
      </c>
      <c r="X247" t="s">
        <v>42</v>
      </c>
      <c r="Y247" t="s">
        <v>42</v>
      </c>
      <c r="Z247" s="2" t="s">
        <v>925</v>
      </c>
      <c r="AA247" t="s">
        <v>38</v>
      </c>
      <c r="AB247" t="s">
        <v>38</v>
      </c>
      <c r="AC247" t="s">
        <v>38</v>
      </c>
      <c r="AD247" t="s">
        <v>38</v>
      </c>
      <c r="AE247" t="s">
        <v>38</v>
      </c>
      <c r="AF247" s="2" t="s">
        <v>38</v>
      </c>
    </row>
    <row r="248" spans="1:32" ht="45" x14ac:dyDescent="0.25">
      <c r="A248" s="8" t="s">
        <v>865</v>
      </c>
      <c r="B248" s="6" t="s">
        <v>886</v>
      </c>
      <c r="C248" s="7">
        <v>45964</v>
      </c>
      <c r="D248" s="9" t="str">
        <f>HYPERLINK("https://www.epingalert.org/en/Search?viewData= G/TBT/N/ARE/688, G/TBT/N/BHR/766, G/TBT/N/KWT/750, G/TBT/N/OMN/590, G/TBT/N/QAT/741, G/TBT/N/SAU/1423, G/TBT/N/YEM/341"," G/TBT/N/ARE/688, G/TBT/N/BHR/766, G/TBT/N/KWT/750, G/TBT/N/OMN/590, G/TBT/N/QAT/741, G/TBT/N/SAU/1423, G/TBT/N/YEM/341")</f>
        <v xml:space="preserve"> G/TBT/N/ARE/688, G/TBT/N/BHR/766, G/TBT/N/KWT/750, G/TBT/N/OMN/590, G/TBT/N/QAT/741, G/TBT/N/SAU/1423, G/TBT/N/YEM/341</v>
      </c>
      <c r="E248" s="8" t="s">
        <v>863</v>
      </c>
      <c r="F248" s="8" t="s">
        <v>864</v>
      </c>
      <c r="H248" s="8" t="s">
        <v>38</v>
      </c>
      <c r="I248" s="8" t="s">
        <v>866</v>
      </c>
      <c r="J248" s="8" t="s">
        <v>50</v>
      </c>
      <c r="K248" s="8" t="s">
        <v>224</v>
      </c>
      <c r="L248" s="6"/>
      <c r="M248" s="7">
        <v>46024</v>
      </c>
      <c r="N248" s="6" t="s">
        <v>39</v>
      </c>
      <c r="O248" s="8" t="s">
        <v>867</v>
      </c>
      <c r="P248" s="6" t="str">
        <f>HYPERLINK("https://docs.wto.org/imrd/directdoc.asp?DDFDocuments/t/G/TBTN25/ARE688.DOCX", "https://docs.wto.org/imrd/directdoc.asp?DDFDocuments/t/G/TBTN25/ARE688.DOCX")</f>
        <v>https://docs.wto.org/imrd/directdoc.asp?DDFDocuments/t/G/TBTN25/ARE688.DOCX</v>
      </c>
      <c r="Q248" s="6" t="str">
        <f>HYPERLINK("https://docs.wto.org/imrd/directdoc.asp?DDFDocuments/u/G/TBTN25/ARE688.DOCX", "https://docs.wto.org/imrd/directdoc.asp?DDFDocuments/u/G/TBTN25/ARE688.DOCX")</f>
        <v>https://docs.wto.org/imrd/directdoc.asp?DDFDocuments/u/G/TBTN25/ARE688.DOCX</v>
      </c>
      <c r="R248" s="6" t="str">
        <f>HYPERLINK("https://docs.wto.org/imrd/directdoc.asp?DDFDocuments/v/G/TBTN25/ARE688.DOCX", "https://docs.wto.org/imrd/directdoc.asp?DDFDocuments/v/G/TBTN25/ARE688.DOCX")</f>
        <v>https://docs.wto.org/imrd/directdoc.asp?DDFDocuments/v/G/TBTN25/ARE688.DOCX</v>
      </c>
      <c r="S248" t="s">
        <v>41</v>
      </c>
      <c r="T248" t="s">
        <v>42</v>
      </c>
      <c r="U248" t="s">
        <v>42</v>
      </c>
      <c r="V248" t="s">
        <v>42</v>
      </c>
      <c r="W248" t="s">
        <v>42</v>
      </c>
      <c r="X248" t="s">
        <v>42</v>
      </c>
      <c r="Y248" t="s">
        <v>42</v>
      </c>
      <c r="Z248" s="2" t="s">
        <v>868</v>
      </c>
      <c r="AA248" t="s">
        <v>38</v>
      </c>
      <c r="AB248" t="s">
        <v>38</v>
      </c>
      <c r="AC248" t="s">
        <v>38</v>
      </c>
      <c r="AD248" t="s">
        <v>38</v>
      </c>
      <c r="AE248" t="s">
        <v>38</v>
      </c>
      <c r="AF248" s="2" t="s">
        <v>38</v>
      </c>
    </row>
    <row r="249" spans="1:32" ht="60" x14ac:dyDescent="0.25">
      <c r="A249" s="8" t="s">
        <v>883</v>
      </c>
      <c r="B249" s="6" t="s">
        <v>391</v>
      </c>
      <c r="C249" s="7">
        <v>45964</v>
      </c>
      <c r="D249" s="9" t="str">
        <f>HYPERLINK("https://www.epingalert.org/en/Search?viewData= G/TBT/N/ARE/681, G/TBT/N/BHR/759, G/TBT/N/KWT/743, G/TBT/N/OMN/583, G/TBT/N/QAT/734, G/TBT/N/SAU/1416, G/TBT/N/YEM/334"," G/TBT/N/ARE/681, G/TBT/N/BHR/759, G/TBT/N/KWT/743, G/TBT/N/OMN/583, G/TBT/N/QAT/734, G/TBT/N/SAU/1416, G/TBT/N/YEM/334")</f>
        <v xml:space="preserve"> G/TBT/N/ARE/681, G/TBT/N/BHR/759, G/TBT/N/KWT/743, G/TBT/N/OMN/583, G/TBT/N/QAT/734, G/TBT/N/SAU/1416, G/TBT/N/YEM/334</v>
      </c>
      <c r="E249" s="8" t="s">
        <v>881</v>
      </c>
      <c r="F249" s="8" t="s">
        <v>882</v>
      </c>
      <c r="H249" s="8" t="s">
        <v>38</v>
      </c>
      <c r="I249" s="8" t="s">
        <v>237</v>
      </c>
      <c r="J249" s="8" t="s">
        <v>50</v>
      </c>
      <c r="K249" s="8" t="s">
        <v>224</v>
      </c>
      <c r="L249" s="6"/>
      <c r="M249" s="7">
        <v>46024</v>
      </c>
      <c r="N249" s="6" t="s">
        <v>39</v>
      </c>
      <c r="O249" s="8" t="s">
        <v>884</v>
      </c>
      <c r="P249" s="6" t="str">
        <f>HYPERLINK("https://docs.wto.org/imrd/directdoc.asp?DDFDocuments/t/G/TBTN25/ARE681.DOCX", "https://docs.wto.org/imrd/directdoc.asp?DDFDocuments/t/G/TBTN25/ARE681.DOCX")</f>
        <v>https://docs.wto.org/imrd/directdoc.asp?DDFDocuments/t/G/TBTN25/ARE681.DOCX</v>
      </c>
      <c r="Q249" s="6" t="str">
        <f>HYPERLINK("https://docs.wto.org/imrd/directdoc.asp?DDFDocuments/u/G/TBTN25/ARE681.DOCX", "https://docs.wto.org/imrd/directdoc.asp?DDFDocuments/u/G/TBTN25/ARE681.DOCX")</f>
        <v>https://docs.wto.org/imrd/directdoc.asp?DDFDocuments/u/G/TBTN25/ARE681.DOCX</v>
      </c>
      <c r="R249" s="6" t="str">
        <f>HYPERLINK("https://docs.wto.org/imrd/directdoc.asp?DDFDocuments/v/G/TBTN25/ARE681.DOCX", "https://docs.wto.org/imrd/directdoc.asp?DDFDocuments/v/G/TBTN25/ARE681.DOCX")</f>
        <v>https://docs.wto.org/imrd/directdoc.asp?DDFDocuments/v/G/TBTN25/ARE681.DOCX</v>
      </c>
      <c r="S249" t="s">
        <v>41</v>
      </c>
      <c r="T249" t="s">
        <v>42</v>
      </c>
      <c r="U249" t="s">
        <v>42</v>
      </c>
      <c r="V249" t="s">
        <v>42</v>
      </c>
      <c r="W249" t="s">
        <v>42</v>
      </c>
      <c r="X249" t="s">
        <v>42</v>
      </c>
      <c r="Y249" t="s">
        <v>42</v>
      </c>
      <c r="Z249" s="2" t="s">
        <v>885</v>
      </c>
      <c r="AA249" t="s">
        <v>38</v>
      </c>
      <c r="AB249" t="s">
        <v>38</v>
      </c>
      <c r="AC249" t="s">
        <v>38</v>
      </c>
      <c r="AD249" t="s">
        <v>38</v>
      </c>
      <c r="AE249" t="s">
        <v>38</v>
      </c>
      <c r="AF249" s="2" t="s">
        <v>38</v>
      </c>
    </row>
    <row r="250" spans="1:32" ht="45" x14ac:dyDescent="0.25">
      <c r="A250" s="8" t="s">
        <v>904</v>
      </c>
      <c r="B250" s="6" t="s">
        <v>880</v>
      </c>
      <c r="C250" s="7">
        <v>45964</v>
      </c>
      <c r="D250" s="9" t="str">
        <f>HYPERLINK("https://www.epingalert.org/en/Search?viewData= G/TBT/N/ARE/686, G/TBT/N/BHR/764, G/TBT/N/KWT/748, G/TBT/N/OMN/588, G/TBT/N/QAT/739, G/TBT/N/SAU/1421, G/TBT/N/YEM/339"," G/TBT/N/ARE/686, G/TBT/N/BHR/764, G/TBT/N/KWT/748, G/TBT/N/OMN/588, G/TBT/N/QAT/739, G/TBT/N/SAU/1421, G/TBT/N/YEM/339")</f>
        <v xml:space="preserve"> G/TBT/N/ARE/686, G/TBT/N/BHR/764, G/TBT/N/KWT/748, G/TBT/N/OMN/588, G/TBT/N/QAT/739, G/TBT/N/SAU/1421, G/TBT/N/YEM/339</v>
      </c>
      <c r="E250" s="8" t="s">
        <v>922</v>
      </c>
      <c r="F250" s="8" t="s">
        <v>923</v>
      </c>
      <c r="H250" s="8" t="s">
        <v>38</v>
      </c>
      <c r="I250" s="8" t="s">
        <v>222</v>
      </c>
      <c r="J250" s="8" t="s">
        <v>50</v>
      </c>
      <c r="K250" s="8" t="s">
        <v>224</v>
      </c>
      <c r="L250" s="6"/>
      <c r="M250" s="7">
        <v>46024</v>
      </c>
      <c r="N250" s="6" t="s">
        <v>39</v>
      </c>
      <c r="O250" s="8" t="s">
        <v>924</v>
      </c>
      <c r="P250" s="6" t="str">
        <f>HYPERLINK("https://docs.wto.org/imrd/directdoc.asp?DDFDocuments/t/G/TBTN25/ARE686.DOCX", "https://docs.wto.org/imrd/directdoc.asp?DDFDocuments/t/G/TBTN25/ARE686.DOCX")</f>
        <v>https://docs.wto.org/imrd/directdoc.asp?DDFDocuments/t/G/TBTN25/ARE686.DOCX</v>
      </c>
      <c r="Q250" s="6" t="str">
        <f>HYPERLINK("https://docs.wto.org/imrd/directdoc.asp?DDFDocuments/u/G/TBTN25/ARE686.DOCX", "https://docs.wto.org/imrd/directdoc.asp?DDFDocuments/u/G/TBTN25/ARE686.DOCX")</f>
        <v>https://docs.wto.org/imrd/directdoc.asp?DDFDocuments/u/G/TBTN25/ARE686.DOCX</v>
      </c>
      <c r="R250" s="6" t="str">
        <f>HYPERLINK("https://docs.wto.org/imrd/directdoc.asp?DDFDocuments/v/G/TBTN25/ARE686.DOCX", "https://docs.wto.org/imrd/directdoc.asp?DDFDocuments/v/G/TBTN25/ARE686.DOCX")</f>
        <v>https://docs.wto.org/imrd/directdoc.asp?DDFDocuments/v/G/TBTN25/ARE686.DOCX</v>
      </c>
      <c r="S250" t="s">
        <v>41</v>
      </c>
      <c r="T250" t="s">
        <v>42</v>
      </c>
      <c r="U250" t="s">
        <v>42</v>
      </c>
      <c r="V250" t="s">
        <v>42</v>
      </c>
      <c r="W250" t="s">
        <v>42</v>
      </c>
      <c r="X250" t="s">
        <v>42</v>
      </c>
      <c r="Y250" t="s">
        <v>42</v>
      </c>
      <c r="Z250" s="2" t="s">
        <v>925</v>
      </c>
      <c r="AA250" t="s">
        <v>38</v>
      </c>
      <c r="AB250" t="s">
        <v>38</v>
      </c>
      <c r="AC250" t="s">
        <v>38</v>
      </c>
      <c r="AD250" t="s">
        <v>38</v>
      </c>
      <c r="AE250" t="s">
        <v>38</v>
      </c>
      <c r="AF250" s="2" t="s">
        <v>38</v>
      </c>
    </row>
    <row r="251" spans="1:32" ht="45" x14ac:dyDescent="0.25">
      <c r="A251" s="8" t="s">
        <v>865</v>
      </c>
      <c r="B251" s="6" t="s">
        <v>893</v>
      </c>
      <c r="C251" s="7">
        <v>45964</v>
      </c>
      <c r="D251" s="9" t="str">
        <f>HYPERLINK("https://www.epingalert.org/en/Search?viewData= G/TBT/N/ARE/688, G/TBT/N/BHR/766, G/TBT/N/KWT/750, G/TBT/N/OMN/590, G/TBT/N/QAT/741, G/TBT/N/SAU/1423, G/TBT/N/YEM/341"," G/TBT/N/ARE/688, G/TBT/N/BHR/766, G/TBT/N/KWT/750, G/TBT/N/OMN/590, G/TBT/N/QAT/741, G/TBT/N/SAU/1423, G/TBT/N/YEM/341")</f>
        <v xml:space="preserve"> G/TBT/N/ARE/688, G/TBT/N/BHR/766, G/TBT/N/KWT/750, G/TBT/N/OMN/590, G/TBT/N/QAT/741, G/TBT/N/SAU/1423, G/TBT/N/YEM/341</v>
      </c>
      <c r="E251" s="8" t="s">
        <v>863</v>
      </c>
      <c r="F251" s="8" t="s">
        <v>864</v>
      </c>
      <c r="H251" s="8" t="s">
        <v>38</v>
      </c>
      <c r="I251" s="8" t="s">
        <v>866</v>
      </c>
      <c r="J251" s="8" t="s">
        <v>50</v>
      </c>
      <c r="K251" s="8" t="s">
        <v>224</v>
      </c>
      <c r="L251" s="6"/>
      <c r="M251" s="7">
        <v>46024</v>
      </c>
      <c r="N251" s="6" t="s">
        <v>39</v>
      </c>
      <c r="O251" s="8" t="s">
        <v>867</v>
      </c>
      <c r="P251" s="6" t="str">
        <f>HYPERLINK("https://docs.wto.org/imrd/directdoc.asp?DDFDocuments/t/G/TBTN25/ARE688.DOCX", "https://docs.wto.org/imrd/directdoc.asp?DDFDocuments/t/G/TBTN25/ARE688.DOCX")</f>
        <v>https://docs.wto.org/imrd/directdoc.asp?DDFDocuments/t/G/TBTN25/ARE688.DOCX</v>
      </c>
      <c r="Q251" s="6" t="str">
        <f>HYPERLINK("https://docs.wto.org/imrd/directdoc.asp?DDFDocuments/u/G/TBTN25/ARE688.DOCX", "https://docs.wto.org/imrd/directdoc.asp?DDFDocuments/u/G/TBTN25/ARE688.DOCX")</f>
        <v>https://docs.wto.org/imrd/directdoc.asp?DDFDocuments/u/G/TBTN25/ARE688.DOCX</v>
      </c>
      <c r="R251" s="6" t="str">
        <f>HYPERLINK("https://docs.wto.org/imrd/directdoc.asp?DDFDocuments/v/G/TBTN25/ARE688.DOCX", "https://docs.wto.org/imrd/directdoc.asp?DDFDocuments/v/G/TBTN25/ARE688.DOCX")</f>
        <v>https://docs.wto.org/imrd/directdoc.asp?DDFDocuments/v/G/TBTN25/ARE688.DOCX</v>
      </c>
      <c r="S251" t="s">
        <v>41</v>
      </c>
      <c r="T251" t="s">
        <v>42</v>
      </c>
      <c r="U251" t="s">
        <v>42</v>
      </c>
      <c r="V251" t="s">
        <v>42</v>
      </c>
      <c r="W251" t="s">
        <v>42</v>
      </c>
      <c r="X251" t="s">
        <v>42</v>
      </c>
      <c r="Y251" t="s">
        <v>42</v>
      </c>
      <c r="Z251" s="2" t="s">
        <v>868</v>
      </c>
      <c r="AA251" t="s">
        <v>38</v>
      </c>
      <c r="AB251" t="s">
        <v>38</v>
      </c>
      <c r="AC251" t="s">
        <v>38</v>
      </c>
      <c r="AD251" t="s">
        <v>38</v>
      </c>
      <c r="AE251" t="s">
        <v>38</v>
      </c>
      <c r="AF251" s="2" t="s">
        <v>38</v>
      </c>
    </row>
    <row r="252" spans="1:32" ht="30" x14ac:dyDescent="0.25">
      <c r="A252" s="8" t="s">
        <v>908</v>
      </c>
      <c r="B252" s="6" t="s">
        <v>880</v>
      </c>
      <c r="C252" s="7">
        <v>45964</v>
      </c>
      <c r="D252" s="9" t="str">
        <f>HYPERLINK("https://www.epingalert.org/en/Search?viewData= G/TBT/N/ARE/690, G/TBT/N/BHR/768, G/TBT/N/KWT/752, G/TBT/N/OMN/592, G/TBT/N/QAT/743, G/TBT/N/SAU/1425, G/TBT/N/YEM/343"," G/TBT/N/ARE/690, G/TBT/N/BHR/768, G/TBT/N/KWT/752, G/TBT/N/OMN/592, G/TBT/N/QAT/743, G/TBT/N/SAU/1425, G/TBT/N/YEM/343")</f>
        <v xml:space="preserve"> G/TBT/N/ARE/690, G/TBT/N/BHR/768, G/TBT/N/KWT/752, G/TBT/N/OMN/592, G/TBT/N/QAT/743, G/TBT/N/SAU/1425, G/TBT/N/YEM/343</v>
      </c>
      <c r="E252" s="8" t="s">
        <v>906</v>
      </c>
      <c r="F252" s="8" t="s">
        <v>907</v>
      </c>
      <c r="H252" s="8" t="s">
        <v>38</v>
      </c>
      <c r="I252" s="8" t="s">
        <v>909</v>
      </c>
      <c r="J252" s="8" t="s">
        <v>50</v>
      </c>
      <c r="K252" s="8" t="s">
        <v>224</v>
      </c>
      <c r="L252" s="6"/>
      <c r="M252" s="7">
        <v>46024</v>
      </c>
      <c r="N252" s="6" t="s">
        <v>39</v>
      </c>
      <c r="O252" s="8" t="s">
        <v>910</v>
      </c>
      <c r="P252" s="6" t="str">
        <f>HYPERLINK("https://docs.wto.org/imrd/directdoc.asp?DDFDocuments/t/G/TBTN25/ARE690.DOCX", "https://docs.wto.org/imrd/directdoc.asp?DDFDocuments/t/G/TBTN25/ARE690.DOCX")</f>
        <v>https://docs.wto.org/imrd/directdoc.asp?DDFDocuments/t/G/TBTN25/ARE690.DOCX</v>
      </c>
      <c r="Q252" s="6" t="str">
        <f>HYPERLINK("https://docs.wto.org/imrd/directdoc.asp?DDFDocuments/u/G/TBTN25/ARE690.DOCX", "https://docs.wto.org/imrd/directdoc.asp?DDFDocuments/u/G/TBTN25/ARE690.DOCX")</f>
        <v>https://docs.wto.org/imrd/directdoc.asp?DDFDocuments/u/G/TBTN25/ARE690.DOCX</v>
      </c>
      <c r="R252" s="6" t="str">
        <f>HYPERLINK("https://docs.wto.org/imrd/directdoc.asp?DDFDocuments/v/G/TBTN25/ARE690.DOCX", "https://docs.wto.org/imrd/directdoc.asp?DDFDocuments/v/G/TBTN25/ARE690.DOCX")</f>
        <v>https://docs.wto.org/imrd/directdoc.asp?DDFDocuments/v/G/TBTN25/ARE690.DOCX</v>
      </c>
      <c r="S252" t="s">
        <v>41</v>
      </c>
      <c r="T252" t="s">
        <v>42</v>
      </c>
      <c r="U252" t="s">
        <v>42</v>
      </c>
      <c r="V252" t="s">
        <v>42</v>
      </c>
      <c r="W252" t="s">
        <v>42</v>
      </c>
      <c r="X252" t="s">
        <v>42</v>
      </c>
      <c r="Y252" t="s">
        <v>42</v>
      </c>
      <c r="Z252" s="2" t="s">
        <v>911</v>
      </c>
      <c r="AA252" t="s">
        <v>38</v>
      </c>
      <c r="AB252" t="s">
        <v>38</v>
      </c>
      <c r="AC252" t="s">
        <v>38</v>
      </c>
      <c r="AD252" t="s">
        <v>38</v>
      </c>
      <c r="AE252" t="s">
        <v>38</v>
      </c>
      <c r="AF252" s="2" t="s">
        <v>38</v>
      </c>
    </row>
    <row r="253" spans="1:32" ht="30" x14ac:dyDescent="0.25">
      <c r="A253" s="8" t="s">
        <v>928</v>
      </c>
      <c r="B253" s="6" t="s">
        <v>862</v>
      </c>
      <c r="C253" s="7">
        <v>45964</v>
      </c>
      <c r="D253" s="9" t="str">
        <f>HYPERLINK("https://www.epingalert.org/en/Search?viewData= G/TBT/N/ARE/689, G/TBT/N/BHR/767, G/TBT/N/KWT/751, G/TBT/N/OMN/591, G/TBT/N/QAT/742, G/TBT/N/SAU/1424, G/TBT/N/YEM/342"," G/TBT/N/ARE/689, G/TBT/N/BHR/767, G/TBT/N/KWT/751, G/TBT/N/OMN/591, G/TBT/N/QAT/742, G/TBT/N/SAU/1424, G/TBT/N/YEM/342")</f>
        <v xml:space="preserve"> G/TBT/N/ARE/689, G/TBT/N/BHR/767, G/TBT/N/KWT/751, G/TBT/N/OMN/591, G/TBT/N/QAT/742, G/TBT/N/SAU/1424, G/TBT/N/YEM/342</v>
      </c>
      <c r="E253" s="8" t="s">
        <v>926</v>
      </c>
      <c r="F253" s="8" t="s">
        <v>927</v>
      </c>
      <c r="H253" s="8" t="s">
        <v>38</v>
      </c>
      <c r="I253" s="8" t="s">
        <v>929</v>
      </c>
      <c r="J253" s="8" t="s">
        <v>50</v>
      </c>
      <c r="K253" s="8" t="s">
        <v>224</v>
      </c>
      <c r="L253" s="6"/>
      <c r="M253" s="7">
        <v>46024</v>
      </c>
      <c r="N253" s="6" t="s">
        <v>39</v>
      </c>
      <c r="O253" s="8" t="s">
        <v>930</v>
      </c>
      <c r="P253" s="6" t="str">
        <f>HYPERLINK("https://docs.wto.org/imrd/directdoc.asp?DDFDocuments/t/G/TBTN25/ARE689.DOCX", "https://docs.wto.org/imrd/directdoc.asp?DDFDocuments/t/G/TBTN25/ARE689.DOCX")</f>
        <v>https://docs.wto.org/imrd/directdoc.asp?DDFDocuments/t/G/TBTN25/ARE689.DOCX</v>
      </c>
      <c r="Q253" s="6" t="str">
        <f>HYPERLINK("https://docs.wto.org/imrd/directdoc.asp?DDFDocuments/u/G/TBTN25/ARE689.DOCX", "https://docs.wto.org/imrd/directdoc.asp?DDFDocuments/u/G/TBTN25/ARE689.DOCX")</f>
        <v>https://docs.wto.org/imrd/directdoc.asp?DDFDocuments/u/G/TBTN25/ARE689.DOCX</v>
      </c>
      <c r="R253" s="6" t="str">
        <f>HYPERLINK("https://docs.wto.org/imrd/directdoc.asp?DDFDocuments/v/G/TBTN25/ARE689.DOCX", "https://docs.wto.org/imrd/directdoc.asp?DDFDocuments/v/G/TBTN25/ARE689.DOCX")</f>
        <v>https://docs.wto.org/imrd/directdoc.asp?DDFDocuments/v/G/TBTN25/ARE689.DOCX</v>
      </c>
      <c r="S253" t="s">
        <v>41</v>
      </c>
      <c r="T253" t="s">
        <v>42</v>
      </c>
      <c r="U253" t="s">
        <v>42</v>
      </c>
      <c r="V253" t="s">
        <v>42</v>
      </c>
      <c r="W253" t="s">
        <v>42</v>
      </c>
      <c r="X253" t="s">
        <v>42</v>
      </c>
      <c r="Y253" t="s">
        <v>42</v>
      </c>
      <c r="Z253" s="2" t="s">
        <v>931</v>
      </c>
      <c r="AA253" t="s">
        <v>38</v>
      </c>
      <c r="AB253" t="s">
        <v>38</v>
      </c>
      <c r="AC253" t="s">
        <v>38</v>
      </c>
      <c r="AD253" t="s">
        <v>38</v>
      </c>
      <c r="AE253" t="s">
        <v>38</v>
      </c>
      <c r="AF253" s="2" t="s">
        <v>38</v>
      </c>
    </row>
    <row r="254" spans="1:32" ht="60" x14ac:dyDescent="0.25">
      <c r="A254" s="8" t="s">
        <v>889</v>
      </c>
      <c r="B254" s="6" t="s">
        <v>901</v>
      </c>
      <c r="C254" s="7">
        <v>45964</v>
      </c>
      <c r="D254" s="9" t="str">
        <f>HYPERLINK("https://www.epingalert.org/en/Search?viewData= G/TBT/N/ARE/683, G/TBT/N/BHR/761, G/TBT/N/KWT/745, G/TBT/N/OMN/585, G/TBT/N/QAT/736, G/TBT/N/SAU/1418, G/TBT/N/YEM/336"," G/TBT/N/ARE/683, G/TBT/N/BHR/761, G/TBT/N/KWT/745, G/TBT/N/OMN/585, G/TBT/N/QAT/736, G/TBT/N/SAU/1418, G/TBT/N/YEM/336")</f>
        <v xml:space="preserve"> G/TBT/N/ARE/683, G/TBT/N/BHR/761, G/TBT/N/KWT/745, G/TBT/N/OMN/585, G/TBT/N/QAT/736, G/TBT/N/SAU/1418, G/TBT/N/YEM/336</v>
      </c>
      <c r="E254" s="8" t="s">
        <v>887</v>
      </c>
      <c r="F254" s="8" t="s">
        <v>888</v>
      </c>
      <c r="H254" s="8" t="s">
        <v>38</v>
      </c>
      <c r="I254" s="8" t="s">
        <v>890</v>
      </c>
      <c r="J254" s="8" t="s">
        <v>50</v>
      </c>
      <c r="K254" s="8" t="s">
        <v>224</v>
      </c>
      <c r="L254" s="6"/>
      <c r="M254" s="7">
        <v>46024</v>
      </c>
      <c r="N254" s="6" t="s">
        <v>39</v>
      </c>
      <c r="O254" s="8" t="s">
        <v>891</v>
      </c>
      <c r="P254" s="6" t="str">
        <f>HYPERLINK("https://docs.wto.org/imrd/directdoc.asp?DDFDocuments/t/G/TBTN25/ARE683.DOCX", "https://docs.wto.org/imrd/directdoc.asp?DDFDocuments/t/G/TBTN25/ARE683.DOCX")</f>
        <v>https://docs.wto.org/imrd/directdoc.asp?DDFDocuments/t/G/TBTN25/ARE683.DOCX</v>
      </c>
      <c r="Q254" s="6" t="str">
        <f>HYPERLINK("https://docs.wto.org/imrd/directdoc.asp?DDFDocuments/u/G/TBTN25/ARE683.DOCX", "https://docs.wto.org/imrd/directdoc.asp?DDFDocuments/u/G/TBTN25/ARE683.DOCX")</f>
        <v>https://docs.wto.org/imrd/directdoc.asp?DDFDocuments/u/G/TBTN25/ARE683.DOCX</v>
      </c>
      <c r="R254" s="6" t="str">
        <f>HYPERLINK("https://docs.wto.org/imrd/directdoc.asp?DDFDocuments/v/G/TBTN25/ARE683.DOCX", "https://docs.wto.org/imrd/directdoc.asp?DDFDocuments/v/G/TBTN25/ARE683.DOCX")</f>
        <v>https://docs.wto.org/imrd/directdoc.asp?DDFDocuments/v/G/TBTN25/ARE683.DOCX</v>
      </c>
      <c r="S254" t="s">
        <v>41</v>
      </c>
      <c r="T254" t="s">
        <v>42</v>
      </c>
      <c r="U254" t="s">
        <v>42</v>
      </c>
      <c r="V254" t="s">
        <v>42</v>
      </c>
      <c r="W254" t="s">
        <v>42</v>
      </c>
      <c r="X254" t="s">
        <v>42</v>
      </c>
      <c r="Y254" t="s">
        <v>42</v>
      </c>
      <c r="Z254" s="2" t="s">
        <v>892</v>
      </c>
      <c r="AA254" t="s">
        <v>38</v>
      </c>
      <c r="AB254" t="s">
        <v>38</v>
      </c>
      <c r="AC254" t="s">
        <v>38</v>
      </c>
      <c r="AD254" t="s">
        <v>38</v>
      </c>
      <c r="AE254" t="s">
        <v>38</v>
      </c>
      <c r="AF254" s="2" t="s">
        <v>38</v>
      </c>
    </row>
    <row r="255" spans="1:32" ht="45" x14ac:dyDescent="0.25">
      <c r="A255" s="8" t="s">
        <v>934</v>
      </c>
      <c r="B255" s="6" t="s">
        <v>942</v>
      </c>
      <c r="C255" s="7">
        <v>45964</v>
      </c>
      <c r="D255" s="9" t="str">
        <f>HYPERLINK("https://www.epingalert.org/en/Search?viewData= G/TBT/N/ARE/685, G/TBT/N/BHR/763, G/TBT/N/KWT/747, G/TBT/N/OMN/587, G/TBT/N/QAT/738, G/TBT/N/SAU/1420, G/TBT/N/YEM/338"," G/TBT/N/ARE/685, G/TBT/N/BHR/763, G/TBT/N/KWT/747, G/TBT/N/OMN/587, G/TBT/N/QAT/738, G/TBT/N/SAU/1420, G/TBT/N/YEM/338")</f>
        <v xml:space="preserve"> G/TBT/N/ARE/685, G/TBT/N/BHR/763, G/TBT/N/KWT/747, G/TBT/N/OMN/587, G/TBT/N/QAT/738, G/TBT/N/SAU/1420, G/TBT/N/YEM/338</v>
      </c>
      <c r="E255" s="8" t="s">
        <v>932</v>
      </c>
      <c r="F255" s="8" t="s">
        <v>933</v>
      </c>
      <c r="H255" s="8" t="s">
        <v>38</v>
      </c>
      <c r="I255" s="8" t="s">
        <v>935</v>
      </c>
      <c r="J255" s="8" t="s">
        <v>50</v>
      </c>
      <c r="K255" s="8" t="s">
        <v>224</v>
      </c>
      <c r="L255" s="6"/>
      <c r="M255" s="7">
        <v>46024</v>
      </c>
      <c r="N255" s="6" t="s">
        <v>39</v>
      </c>
      <c r="O255" s="8" t="s">
        <v>936</v>
      </c>
      <c r="P255" s="6" t="str">
        <f>HYPERLINK("https://docs.wto.org/imrd/directdoc.asp?DDFDocuments/t/G/TBTN25/ARE685.DOCX", "https://docs.wto.org/imrd/directdoc.asp?DDFDocuments/t/G/TBTN25/ARE685.DOCX")</f>
        <v>https://docs.wto.org/imrd/directdoc.asp?DDFDocuments/t/G/TBTN25/ARE685.DOCX</v>
      </c>
      <c r="Q255" s="6" t="str">
        <f>HYPERLINK("https://docs.wto.org/imrd/directdoc.asp?DDFDocuments/u/G/TBTN25/ARE685.DOCX", "https://docs.wto.org/imrd/directdoc.asp?DDFDocuments/u/G/TBTN25/ARE685.DOCX")</f>
        <v>https://docs.wto.org/imrd/directdoc.asp?DDFDocuments/u/G/TBTN25/ARE685.DOCX</v>
      </c>
      <c r="R255" s="6" t="str">
        <f>HYPERLINK("https://docs.wto.org/imrd/directdoc.asp?DDFDocuments/v/G/TBTN25/ARE685.DOCX", "https://docs.wto.org/imrd/directdoc.asp?DDFDocuments/v/G/TBTN25/ARE685.DOCX")</f>
        <v>https://docs.wto.org/imrd/directdoc.asp?DDFDocuments/v/G/TBTN25/ARE685.DOCX</v>
      </c>
      <c r="S255" t="s">
        <v>41</v>
      </c>
      <c r="T255" t="s">
        <v>42</v>
      </c>
      <c r="U255" t="s">
        <v>42</v>
      </c>
      <c r="V255" t="s">
        <v>42</v>
      </c>
      <c r="W255" t="s">
        <v>42</v>
      </c>
      <c r="X255" t="s">
        <v>42</v>
      </c>
      <c r="Y255" t="s">
        <v>42</v>
      </c>
      <c r="Z255" s="2" t="s">
        <v>937</v>
      </c>
      <c r="AA255" t="s">
        <v>38</v>
      </c>
      <c r="AB255" t="s">
        <v>38</v>
      </c>
      <c r="AC255" t="s">
        <v>38</v>
      </c>
      <c r="AD255" t="s">
        <v>38</v>
      </c>
      <c r="AE255" t="s">
        <v>38</v>
      </c>
      <c r="AF255" s="2" t="s">
        <v>38</v>
      </c>
    </row>
    <row r="256" spans="1:32" ht="45" x14ac:dyDescent="0.25">
      <c r="A256" s="8" t="s">
        <v>934</v>
      </c>
      <c r="B256" s="6" t="s">
        <v>901</v>
      </c>
      <c r="C256" s="7">
        <v>45964</v>
      </c>
      <c r="D256" s="9" t="str">
        <f>HYPERLINK("https://www.epingalert.org/en/Search?viewData= G/TBT/N/ARE/685, G/TBT/N/BHR/763, G/TBT/N/KWT/747, G/TBT/N/OMN/587, G/TBT/N/QAT/738, G/TBT/N/SAU/1420, G/TBT/N/YEM/338"," G/TBT/N/ARE/685, G/TBT/N/BHR/763, G/TBT/N/KWT/747, G/TBT/N/OMN/587, G/TBT/N/QAT/738, G/TBT/N/SAU/1420, G/TBT/N/YEM/338")</f>
        <v xml:space="preserve"> G/TBT/N/ARE/685, G/TBT/N/BHR/763, G/TBT/N/KWT/747, G/TBT/N/OMN/587, G/TBT/N/QAT/738, G/TBT/N/SAU/1420, G/TBT/N/YEM/338</v>
      </c>
      <c r="E256" s="8" t="s">
        <v>932</v>
      </c>
      <c r="F256" s="8" t="s">
        <v>933</v>
      </c>
      <c r="H256" s="8" t="s">
        <v>38</v>
      </c>
      <c r="I256" s="8" t="s">
        <v>935</v>
      </c>
      <c r="J256" s="8" t="s">
        <v>50</v>
      </c>
      <c r="K256" s="8" t="s">
        <v>224</v>
      </c>
      <c r="L256" s="6"/>
      <c r="M256" s="7">
        <v>46024</v>
      </c>
      <c r="N256" s="6" t="s">
        <v>39</v>
      </c>
      <c r="O256" s="8" t="s">
        <v>936</v>
      </c>
      <c r="P256" s="6" t="str">
        <f>HYPERLINK("https://docs.wto.org/imrd/directdoc.asp?DDFDocuments/t/G/TBTN25/ARE685.DOCX", "https://docs.wto.org/imrd/directdoc.asp?DDFDocuments/t/G/TBTN25/ARE685.DOCX")</f>
        <v>https://docs.wto.org/imrd/directdoc.asp?DDFDocuments/t/G/TBTN25/ARE685.DOCX</v>
      </c>
      <c r="Q256" s="6" t="str">
        <f>HYPERLINK("https://docs.wto.org/imrd/directdoc.asp?DDFDocuments/u/G/TBTN25/ARE685.DOCX", "https://docs.wto.org/imrd/directdoc.asp?DDFDocuments/u/G/TBTN25/ARE685.DOCX")</f>
        <v>https://docs.wto.org/imrd/directdoc.asp?DDFDocuments/u/G/TBTN25/ARE685.DOCX</v>
      </c>
      <c r="R256" s="6" t="str">
        <f>HYPERLINK("https://docs.wto.org/imrd/directdoc.asp?DDFDocuments/v/G/TBTN25/ARE685.DOCX", "https://docs.wto.org/imrd/directdoc.asp?DDFDocuments/v/G/TBTN25/ARE685.DOCX")</f>
        <v>https://docs.wto.org/imrd/directdoc.asp?DDFDocuments/v/G/TBTN25/ARE685.DOCX</v>
      </c>
      <c r="S256" t="s">
        <v>41</v>
      </c>
      <c r="T256" t="s">
        <v>42</v>
      </c>
      <c r="U256" t="s">
        <v>42</v>
      </c>
      <c r="V256" t="s">
        <v>42</v>
      </c>
      <c r="W256" t="s">
        <v>42</v>
      </c>
      <c r="X256" t="s">
        <v>42</v>
      </c>
      <c r="Y256" t="s">
        <v>42</v>
      </c>
      <c r="Z256" s="2" t="s">
        <v>937</v>
      </c>
      <c r="AA256" t="s">
        <v>38</v>
      </c>
      <c r="AB256" t="s">
        <v>38</v>
      </c>
      <c r="AC256" t="s">
        <v>38</v>
      </c>
      <c r="AD256" t="s">
        <v>38</v>
      </c>
      <c r="AE256" t="s">
        <v>38</v>
      </c>
      <c r="AF256" s="2" t="s">
        <v>38</v>
      </c>
    </row>
    <row r="257" spans="1:32" ht="45" x14ac:dyDescent="0.25">
      <c r="A257" s="8" t="s">
        <v>934</v>
      </c>
      <c r="B257" s="6" t="s">
        <v>886</v>
      </c>
      <c r="C257" s="7">
        <v>45964</v>
      </c>
      <c r="D257" s="9" t="str">
        <f>HYPERLINK("https://www.epingalert.org/en/Search?viewData= G/TBT/N/ARE/685, G/TBT/N/BHR/763, G/TBT/N/KWT/747, G/TBT/N/OMN/587, G/TBT/N/QAT/738, G/TBT/N/SAU/1420, G/TBT/N/YEM/338"," G/TBT/N/ARE/685, G/TBT/N/BHR/763, G/TBT/N/KWT/747, G/TBT/N/OMN/587, G/TBT/N/QAT/738, G/TBT/N/SAU/1420, G/TBT/N/YEM/338")</f>
        <v xml:space="preserve"> G/TBT/N/ARE/685, G/TBT/N/BHR/763, G/TBT/N/KWT/747, G/TBT/N/OMN/587, G/TBT/N/QAT/738, G/TBT/N/SAU/1420, G/TBT/N/YEM/338</v>
      </c>
      <c r="E257" s="8" t="s">
        <v>932</v>
      </c>
      <c r="F257" s="8" t="s">
        <v>933</v>
      </c>
      <c r="H257" s="8" t="s">
        <v>38</v>
      </c>
      <c r="I257" s="8" t="s">
        <v>935</v>
      </c>
      <c r="J257" s="8" t="s">
        <v>50</v>
      </c>
      <c r="K257" s="8" t="s">
        <v>224</v>
      </c>
      <c r="L257" s="6"/>
      <c r="M257" s="7">
        <v>46024</v>
      </c>
      <c r="N257" s="6" t="s">
        <v>39</v>
      </c>
      <c r="O257" s="8" t="s">
        <v>936</v>
      </c>
      <c r="P257" s="6" t="str">
        <f>HYPERLINK("https://docs.wto.org/imrd/directdoc.asp?DDFDocuments/t/G/TBTN25/ARE685.DOCX", "https://docs.wto.org/imrd/directdoc.asp?DDFDocuments/t/G/TBTN25/ARE685.DOCX")</f>
        <v>https://docs.wto.org/imrd/directdoc.asp?DDFDocuments/t/G/TBTN25/ARE685.DOCX</v>
      </c>
      <c r="Q257" s="6" t="str">
        <f>HYPERLINK("https://docs.wto.org/imrd/directdoc.asp?DDFDocuments/u/G/TBTN25/ARE685.DOCX", "https://docs.wto.org/imrd/directdoc.asp?DDFDocuments/u/G/TBTN25/ARE685.DOCX")</f>
        <v>https://docs.wto.org/imrd/directdoc.asp?DDFDocuments/u/G/TBTN25/ARE685.DOCX</v>
      </c>
      <c r="R257" s="6" t="str">
        <f>HYPERLINK("https://docs.wto.org/imrd/directdoc.asp?DDFDocuments/v/G/TBTN25/ARE685.DOCX", "https://docs.wto.org/imrd/directdoc.asp?DDFDocuments/v/G/TBTN25/ARE685.DOCX")</f>
        <v>https://docs.wto.org/imrd/directdoc.asp?DDFDocuments/v/G/TBTN25/ARE685.DOCX</v>
      </c>
      <c r="S257" t="s">
        <v>41</v>
      </c>
      <c r="T257" t="s">
        <v>42</v>
      </c>
      <c r="U257" t="s">
        <v>42</v>
      </c>
      <c r="V257" t="s">
        <v>42</v>
      </c>
      <c r="W257" t="s">
        <v>42</v>
      </c>
      <c r="X257" t="s">
        <v>42</v>
      </c>
      <c r="Y257" t="s">
        <v>42</v>
      </c>
      <c r="Z257" s="2" t="s">
        <v>937</v>
      </c>
      <c r="AA257" t="s">
        <v>38</v>
      </c>
      <c r="AB257" t="s">
        <v>38</v>
      </c>
      <c r="AC257" t="s">
        <v>38</v>
      </c>
      <c r="AD257" t="s">
        <v>38</v>
      </c>
      <c r="AE257" t="s">
        <v>38</v>
      </c>
      <c r="AF257" s="2" t="s">
        <v>38</v>
      </c>
    </row>
    <row r="258" spans="1:32" ht="45" x14ac:dyDescent="0.25">
      <c r="A258" s="8" t="s">
        <v>904</v>
      </c>
      <c r="B258" s="6" t="s">
        <v>942</v>
      </c>
      <c r="C258" s="7">
        <v>45964</v>
      </c>
      <c r="D258" s="9" t="str">
        <f>HYPERLINK("https://www.epingalert.org/en/Search?viewData= G/TBT/N/ARE/687, G/TBT/N/BHR/765, G/TBT/N/KWT/749, G/TBT/N/OMN/589, G/TBT/N/QAT/740, G/TBT/N/SAU/1422, G/TBT/N/YEM/340"," G/TBT/N/ARE/687, G/TBT/N/BHR/765, G/TBT/N/KWT/749, G/TBT/N/OMN/589, G/TBT/N/QAT/740, G/TBT/N/SAU/1422, G/TBT/N/YEM/340")</f>
        <v xml:space="preserve"> G/TBT/N/ARE/687, G/TBT/N/BHR/765, G/TBT/N/KWT/749, G/TBT/N/OMN/589, G/TBT/N/QAT/740, G/TBT/N/SAU/1422, G/TBT/N/YEM/340</v>
      </c>
      <c r="E258" s="8" t="s">
        <v>902</v>
      </c>
      <c r="F258" s="8" t="s">
        <v>903</v>
      </c>
      <c r="H258" s="8" t="s">
        <v>38</v>
      </c>
      <c r="I258" s="8" t="s">
        <v>222</v>
      </c>
      <c r="J258" s="8" t="s">
        <v>50</v>
      </c>
      <c r="K258" s="8" t="s">
        <v>224</v>
      </c>
      <c r="L258" s="6"/>
      <c r="M258" s="7">
        <v>46024</v>
      </c>
      <c r="N258" s="6" t="s">
        <v>39</v>
      </c>
      <c r="O258" s="8" t="s">
        <v>905</v>
      </c>
      <c r="P258" s="6" t="str">
        <f>HYPERLINK("https://docs.wto.org/imrd/directdoc.asp?DDFDocuments/t/G/TBTN25/ARE687.DOCX", "https://docs.wto.org/imrd/directdoc.asp?DDFDocuments/t/G/TBTN25/ARE687.DOCX")</f>
        <v>https://docs.wto.org/imrd/directdoc.asp?DDFDocuments/t/G/TBTN25/ARE687.DOCX</v>
      </c>
      <c r="Q258" s="6" t="str">
        <f>HYPERLINK("https://docs.wto.org/imrd/directdoc.asp?DDFDocuments/u/G/TBTN25/ARE687.DOCX", "https://docs.wto.org/imrd/directdoc.asp?DDFDocuments/u/G/TBTN25/ARE687.DOCX")</f>
        <v>https://docs.wto.org/imrd/directdoc.asp?DDFDocuments/u/G/TBTN25/ARE687.DOCX</v>
      </c>
      <c r="R258" s="6" t="str">
        <f>HYPERLINK("https://docs.wto.org/imrd/directdoc.asp?DDFDocuments/v/G/TBTN25/ARE687.DOCX", "https://docs.wto.org/imrd/directdoc.asp?DDFDocuments/v/G/TBTN25/ARE687.DOCX")</f>
        <v>https://docs.wto.org/imrd/directdoc.asp?DDFDocuments/v/G/TBTN25/ARE687.DOCX</v>
      </c>
      <c r="S258" t="s">
        <v>41</v>
      </c>
      <c r="T258" t="s">
        <v>42</v>
      </c>
      <c r="U258" t="s">
        <v>42</v>
      </c>
      <c r="V258" t="s">
        <v>42</v>
      </c>
      <c r="W258" t="s">
        <v>42</v>
      </c>
      <c r="X258" t="s">
        <v>42</v>
      </c>
      <c r="Y258" t="s">
        <v>42</v>
      </c>
      <c r="Z258" s="2" t="s">
        <v>900</v>
      </c>
      <c r="AA258" t="s">
        <v>38</v>
      </c>
      <c r="AB258" t="s">
        <v>38</v>
      </c>
      <c r="AC258" t="s">
        <v>38</v>
      </c>
      <c r="AD258" t="s">
        <v>38</v>
      </c>
      <c r="AE258" t="s">
        <v>38</v>
      </c>
      <c r="AF258" s="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Notifications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Agnete Debell</dc:creator>
  <cp:lastModifiedBy>Agnete Debell</cp:lastModifiedBy>
  <dcterms:created xsi:type="dcterms:W3CDTF">2025-12-04T08:45:52Z</dcterms:created>
  <dcterms:modified xsi:type="dcterms:W3CDTF">2025-12-04T08:45:52Z</dcterms:modified>
</cp:coreProperties>
</file>