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B0237083-BFA6-4E14-BA49-B9C94E54E88A}"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9" i="1" l="1"/>
  <c r="R199" i="1"/>
  <c r="Q199" i="1"/>
  <c r="D137" i="1"/>
  <c r="S198" i="1"/>
  <c r="R198" i="1"/>
  <c r="Q198" i="1"/>
  <c r="D136" i="1"/>
  <c r="S197" i="1"/>
  <c r="R197" i="1"/>
  <c r="Q197" i="1"/>
  <c r="D73" i="1"/>
  <c r="S196" i="1"/>
  <c r="R196" i="1"/>
  <c r="Q196" i="1"/>
  <c r="D162" i="1"/>
  <c r="S195" i="1"/>
  <c r="R195" i="1"/>
  <c r="Q195" i="1"/>
  <c r="D135" i="1"/>
  <c r="S194" i="1"/>
  <c r="R194" i="1"/>
  <c r="Q194" i="1"/>
  <c r="D134" i="1"/>
  <c r="S193" i="1"/>
  <c r="R193" i="1"/>
  <c r="Q193" i="1"/>
  <c r="D133" i="1"/>
  <c r="S192" i="1"/>
  <c r="R192" i="1"/>
  <c r="Q192" i="1"/>
  <c r="D132" i="1"/>
  <c r="S191" i="1"/>
  <c r="R191" i="1"/>
  <c r="Q191" i="1"/>
  <c r="D131" i="1"/>
  <c r="S190" i="1"/>
  <c r="R190" i="1"/>
  <c r="Q190" i="1"/>
  <c r="D130" i="1"/>
  <c r="S189" i="1"/>
  <c r="R189" i="1"/>
  <c r="Q189" i="1"/>
  <c r="D129" i="1"/>
  <c r="S188" i="1"/>
  <c r="R188" i="1"/>
  <c r="Q188" i="1"/>
  <c r="D128" i="1"/>
  <c r="S187" i="1"/>
  <c r="R187" i="1"/>
  <c r="Q187" i="1"/>
  <c r="D127" i="1"/>
  <c r="S186" i="1"/>
  <c r="R186" i="1"/>
  <c r="Q186" i="1"/>
  <c r="D126" i="1"/>
  <c r="S185" i="1"/>
  <c r="R185" i="1"/>
  <c r="Q185" i="1"/>
  <c r="D125" i="1"/>
  <c r="S184" i="1"/>
  <c r="R184" i="1"/>
  <c r="Q184" i="1"/>
  <c r="D124" i="1"/>
  <c r="S183" i="1"/>
  <c r="R183" i="1"/>
  <c r="Q183" i="1"/>
  <c r="D123" i="1"/>
  <c r="S182" i="1"/>
  <c r="R182" i="1"/>
  <c r="Q182" i="1"/>
  <c r="D122" i="1"/>
  <c r="S181" i="1"/>
  <c r="R181" i="1"/>
  <c r="Q181" i="1"/>
  <c r="D121" i="1"/>
  <c r="S180" i="1"/>
  <c r="R180" i="1"/>
  <c r="Q180" i="1"/>
  <c r="D120" i="1"/>
  <c r="S179" i="1"/>
  <c r="R179" i="1"/>
  <c r="Q179" i="1"/>
  <c r="D119" i="1"/>
  <c r="S178" i="1"/>
  <c r="R178" i="1"/>
  <c r="Q178" i="1"/>
  <c r="D118" i="1"/>
  <c r="S177" i="1"/>
  <c r="R177" i="1"/>
  <c r="Q177" i="1"/>
  <c r="D117" i="1"/>
  <c r="S176" i="1"/>
  <c r="R176" i="1"/>
  <c r="Q176" i="1"/>
  <c r="D186" i="1"/>
  <c r="S175" i="1"/>
  <c r="R175" i="1"/>
  <c r="Q175" i="1"/>
  <c r="D161" i="1"/>
  <c r="S174" i="1"/>
  <c r="R174" i="1"/>
  <c r="Q174" i="1"/>
  <c r="D116" i="1"/>
  <c r="Q173" i="1"/>
  <c r="D160" i="1"/>
  <c r="S172" i="1"/>
  <c r="R172" i="1"/>
  <c r="Q172" i="1"/>
  <c r="D115" i="1"/>
  <c r="S171" i="1"/>
  <c r="R171" i="1"/>
  <c r="Q171" i="1"/>
  <c r="D114" i="1"/>
  <c r="S170" i="1"/>
  <c r="R170" i="1"/>
  <c r="Q170" i="1"/>
  <c r="D113" i="1"/>
  <c r="S169" i="1"/>
  <c r="R169" i="1"/>
  <c r="Q169" i="1"/>
  <c r="D197" i="1"/>
  <c r="D158" i="1"/>
  <c r="S167" i="1"/>
  <c r="R167" i="1"/>
  <c r="Q167" i="1"/>
  <c r="D140" i="1"/>
  <c r="S166" i="1"/>
  <c r="R166" i="1"/>
  <c r="Q166" i="1"/>
  <c r="D39" i="1"/>
  <c r="S165" i="1"/>
  <c r="R165" i="1"/>
  <c r="Q165" i="1"/>
  <c r="D145" i="1"/>
  <c r="S164" i="1"/>
  <c r="R164" i="1"/>
  <c r="Q164" i="1"/>
  <c r="D66" i="1"/>
  <c r="S163" i="1"/>
  <c r="R163" i="1"/>
  <c r="Q163" i="1"/>
  <c r="D139" i="1"/>
  <c r="S162" i="1"/>
  <c r="R162" i="1"/>
  <c r="Q162" i="1"/>
  <c r="D65" i="1"/>
  <c r="S161" i="1"/>
  <c r="R161" i="1"/>
  <c r="Q161" i="1"/>
  <c r="D172" i="1"/>
  <c r="S160" i="1"/>
  <c r="R160" i="1"/>
  <c r="Q160" i="1"/>
  <c r="D17" i="1"/>
  <c r="S159" i="1"/>
  <c r="R159" i="1"/>
  <c r="Q159" i="1"/>
  <c r="D30" i="1"/>
  <c r="S158" i="1"/>
  <c r="R158" i="1"/>
  <c r="Q158" i="1"/>
  <c r="D177" i="1"/>
  <c r="S157" i="1"/>
  <c r="R157" i="1"/>
  <c r="Q157" i="1"/>
  <c r="D64" i="1"/>
  <c r="S156" i="1"/>
  <c r="R156" i="1"/>
  <c r="Q156" i="1"/>
  <c r="D63" i="1"/>
  <c r="S155" i="1"/>
  <c r="R155" i="1"/>
  <c r="Q155" i="1"/>
  <c r="D38" i="1"/>
  <c r="S154" i="1"/>
  <c r="R154" i="1"/>
  <c r="Q154" i="1"/>
  <c r="D110" i="1"/>
  <c r="S153" i="1"/>
  <c r="R153" i="1"/>
  <c r="Q153" i="1"/>
  <c r="D188" i="1"/>
  <c r="S152" i="1"/>
  <c r="R152" i="1"/>
  <c r="Q152" i="1"/>
  <c r="D138" i="1"/>
  <c r="S151" i="1"/>
  <c r="R151" i="1"/>
  <c r="Q151" i="1"/>
  <c r="D146" i="1"/>
  <c r="S150" i="1"/>
  <c r="R150" i="1"/>
  <c r="Q150" i="1"/>
  <c r="D106" i="1"/>
  <c r="S149" i="1"/>
  <c r="R149" i="1"/>
  <c r="Q149" i="1"/>
  <c r="D19" i="1"/>
  <c r="S148" i="1"/>
  <c r="R148" i="1"/>
  <c r="Q148" i="1"/>
  <c r="D80" i="1"/>
  <c r="S147" i="1"/>
  <c r="R147" i="1"/>
  <c r="Q147" i="1"/>
  <c r="D62" i="1"/>
  <c r="S146" i="1"/>
  <c r="R146" i="1"/>
  <c r="Q146" i="1"/>
  <c r="D37" i="1"/>
  <c r="R145" i="1"/>
  <c r="Q145" i="1"/>
  <c r="D70" i="1"/>
  <c r="R144" i="1"/>
  <c r="Q144" i="1"/>
  <c r="D28" i="1"/>
  <c r="R143" i="1"/>
  <c r="Q143" i="1"/>
  <c r="D18" i="1"/>
  <c r="R142" i="1"/>
  <c r="Q142" i="1"/>
  <c r="D193" i="1"/>
  <c r="R141" i="1"/>
  <c r="Q141" i="1"/>
  <c r="D167" i="1"/>
  <c r="R140" i="1"/>
  <c r="Q140" i="1"/>
  <c r="D61" i="1"/>
  <c r="R139" i="1"/>
  <c r="Q139" i="1"/>
  <c r="D144" i="1"/>
  <c r="S138" i="1"/>
  <c r="R138" i="1"/>
  <c r="Q138" i="1"/>
  <c r="D20" i="1"/>
  <c r="R137" i="1"/>
  <c r="Q137" i="1"/>
  <c r="D78" i="1"/>
  <c r="R136" i="1"/>
  <c r="Q136" i="1"/>
  <c r="D16" i="1"/>
  <c r="R135" i="1"/>
  <c r="Q135" i="1"/>
  <c r="D181" i="1"/>
  <c r="S134" i="1"/>
  <c r="Q134" i="1"/>
  <c r="D179" i="1"/>
  <c r="S133" i="1"/>
  <c r="Q133" i="1"/>
  <c r="D87" i="1"/>
  <c r="S132" i="1"/>
  <c r="Q132" i="1"/>
  <c r="D184" i="1"/>
  <c r="R131" i="1"/>
  <c r="Q131" i="1"/>
  <c r="D3" i="1"/>
  <c r="S130" i="1"/>
  <c r="Q130" i="1"/>
  <c r="D183" i="1"/>
  <c r="S129" i="1"/>
  <c r="Q129" i="1"/>
  <c r="D60" i="1"/>
  <c r="S128" i="1"/>
  <c r="Q128" i="1"/>
  <c r="D176" i="1"/>
  <c r="S127" i="1"/>
  <c r="Q127" i="1"/>
  <c r="D59" i="1"/>
  <c r="S126" i="1"/>
  <c r="Q126" i="1"/>
  <c r="D199" i="1"/>
  <c r="S125" i="1"/>
  <c r="R125" i="1"/>
  <c r="Q125" i="1"/>
  <c r="D174" i="1"/>
  <c r="S124" i="1"/>
  <c r="Q124" i="1"/>
  <c r="D34" i="1"/>
  <c r="S123" i="1"/>
  <c r="Q123" i="1"/>
  <c r="D24" i="1"/>
  <c r="S122" i="1"/>
  <c r="Q122" i="1"/>
  <c r="D175" i="1"/>
  <c r="S121" i="1"/>
  <c r="Q121" i="1"/>
  <c r="D23" i="1"/>
  <c r="S120" i="1"/>
  <c r="Q120" i="1"/>
  <c r="D182" i="1"/>
  <c r="S119" i="1"/>
  <c r="Q119" i="1"/>
  <c r="D68" i="1"/>
  <c r="S118" i="1"/>
  <c r="Q118" i="1"/>
  <c r="D58" i="1"/>
  <c r="S117" i="1"/>
  <c r="Q117" i="1"/>
  <c r="D57" i="1"/>
  <c r="S116" i="1"/>
  <c r="Q116" i="1"/>
  <c r="D56" i="1"/>
  <c r="S115" i="1"/>
  <c r="Q115" i="1"/>
  <c r="D55" i="1"/>
  <c r="S114" i="1"/>
  <c r="Q114" i="1"/>
  <c r="D54" i="1"/>
  <c r="S113" i="1"/>
  <c r="Q113" i="1"/>
  <c r="D53" i="1"/>
  <c r="S112" i="1"/>
  <c r="Q112" i="1"/>
  <c r="D111" i="1"/>
  <c r="S111" i="1"/>
  <c r="Q111" i="1"/>
  <c r="D52" i="1"/>
  <c r="S110" i="1"/>
  <c r="Q110" i="1"/>
  <c r="D51" i="1"/>
  <c r="S109" i="1"/>
  <c r="Q109" i="1"/>
  <c r="D50" i="1"/>
  <c r="S108" i="1"/>
  <c r="Q108" i="1"/>
  <c r="D49" i="1"/>
  <c r="S107" i="1"/>
  <c r="Q107" i="1"/>
  <c r="D48" i="1"/>
  <c r="S106" i="1"/>
  <c r="Q106" i="1"/>
  <c r="D143" i="1"/>
  <c r="S105" i="1"/>
  <c r="Q105" i="1"/>
  <c r="D47" i="1"/>
  <c r="S104" i="1"/>
  <c r="Q104" i="1"/>
  <c r="D46" i="1"/>
  <c r="S103" i="1"/>
  <c r="Q103" i="1"/>
  <c r="D45" i="1"/>
  <c r="S102" i="1"/>
  <c r="Q102" i="1"/>
  <c r="D44" i="1"/>
  <c r="S101" i="1"/>
  <c r="Q101" i="1"/>
  <c r="D84" i="1"/>
  <c r="S100" i="1"/>
  <c r="Q100" i="1"/>
  <c r="D166" i="1"/>
  <c r="S99" i="1"/>
  <c r="Q99" i="1"/>
  <c r="D159" i="1"/>
  <c r="S98" i="1"/>
  <c r="Q98" i="1"/>
  <c r="D4" i="1"/>
  <c r="Q97" i="1"/>
  <c r="D2" i="1"/>
  <c r="Q96" i="1"/>
  <c r="D79" i="1"/>
  <c r="Q95" i="1"/>
  <c r="D14" i="1"/>
  <c r="S94" i="1"/>
  <c r="R94" i="1"/>
  <c r="Q94" i="1"/>
  <c r="D8" i="1"/>
  <c r="S93" i="1"/>
  <c r="Q93" i="1"/>
  <c r="D189" i="1"/>
  <c r="Q92" i="1"/>
  <c r="D12" i="1"/>
  <c r="Q91" i="1"/>
  <c r="D33" i="1"/>
  <c r="Q90" i="1"/>
  <c r="D32" i="1"/>
  <c r="Q89" i="1"/>
  <c r="D11" i="1"/>
  <c r="Q88" i="1"/>
  <c r="D109" i="1"/>
  <c r="Q87" i="1"/>
  <c r="D31" i="1"/>
  <c r="Q86" i="1"/>
  <c r="D27" i="1"/>
  <c r="S85" i="1"/>
  <c r="Q85" i="1"/>
  <c r="D154" i="1"/>
  <c r="S84" i="1"/>
  <c r="Q84" i="1"/>
  <c r="D43" i="1"/>
  <c r="S83" i="1"/>
  <c r="Q83" i="1"/>
  <c r="D83" i="1"/>
  <c r="S82" i="1"/>
  <c r="Q82" i="1"/>
  <c r="D67" i="1"/>
  <c r="S81" i="1"/>
  <c r="Q81" i="1"/>
  <c r="D69" i="1"/>
  <c r="Q80" i="1"/>
  <c r="D155" i="1"/>
  <c r="Q79" i="1"/>
  <c r="D101" i="1"/>
  <c r="Q78" i="1"/>
  <c r="D42" i="1"/>
  <c r="Q77" i="1"/>
  <c r="D165" i="1"/>
  <c r="Q76" i="1"/>
  <c r="D96" i="1"/>
  <c r="Q75" i="1"/>
  <c r="D198" i="1"/>
  <c r="Q74" i="1"/>
  <c r="D152" i="1"/>
  <c r="Q73" i="1"/>
  <c r="D6" i="1"/>
  <c r="Q72" i="1"/>
  <c r="D82" i="1"/>
  <c r="Q71" i="1"/>
  <c r="D157" i="1"/>
  <c r="Q70" i="1"/>
  <c r="D41" i="1"/>
  <c r="Q69" i="1"/>
  <c r="D141" i="1"/>
  <c r="Q68" i="1"/>
  <c r="D77" i="1"/>
  <c r="Q67" i="1"/>
  <c r="D153" i="1"/>
  <c r="Q66" i="1"/>
  <c r="D178" i="1"/>
  <c r="Q65" i="1"/>
  <c r="D95" i="1"/>
  <c r="Q64" i="1"/>
  <c r="D151" i="1"/>
  <c r="Q63" i="1"/>
  <c r="D104" i="1"/>
  <c r="Q62" i="1"/>
  <c r="D150" i="1"/>
  <c r="Q61" i="1"/>
  <c r="D170" i="1"/>
  <c r="Q60" i="1"/>
  <c r="D94" i="1"/>
  <c r="R59" i="1"/>
  <c r="Q59" i="1"/>
  <c r="D72" i="1"/>
  <c r="Q58" i="1"/>
  <c r="D103" i="1"/>
  <c r="Q57" i="1"/>
  <c r="D26" i="1"/>
  <c r="Q56" i="1"/>
  <c r="D156" i="1"/>
  <c r="Q55" i="1"/>
  <c r="D102" i="1"/>
  <c r="Q54" i="1"/>
  <c r="D93" i="1"/>
  <c r="Q53" i="1"/>
  <c r="D7" i="1"/>
  <c r="Q52" i="1"/>
  <c r="D29" i="1"/>
  <c r="Q51" i="1"/>
  <c r="D108" i="1"/>
  <c r="R50" i="1"/>
  <c r="Q50" i="1"/>
  <c r="D71" i="1"/>
  <c r="Q49" i="1"/>
  <c r="D92" i="1"/>
  <c r="Q48" i="1"/>
  <c r="D5" i="1"/>
  <c r="Q47" i="1"/>
  <c r="D149" i="1"/>
  <c r="Q46" i="1"/>
  <c r="D148" i="1"/>
  <c r="Q45" i="1"/>
  <c r="D112" i="1"/>
  <c r="Q44" i="1"/>
  <c r="D91" i="1"/>
  <c r="Q43" i="1"/>
  <c r="D76" i="1"/>
  <c r="Q42" i="1"/>
  <c r="D81" i="1"/>
  <c r="Q41" i="1"/>
  <c r="D164" i="1"/>
  <c r="Q40" i="1"/>
  <c r="D21" i="1"/>
  <c r="S39" i="1"/>
  <c r="Q39" i="1"/>
  <c r="D169" i="1"/>
  <c r="Q38" i="1"/>
  <c r="D147" i="1"/>
  <c r="Q37" i="1"/>
  <c r="D90" i="1"/>
  <c r="Q36" i="1"/>
  <c r="D25" i="1"/>
  <c r="Q35" i="1"/>
  <c r="D196" i="1"/>
  <c r="Q34" i="1"/>
  <c r="D100" i="1"/>
  <c r="Q33" i="1"/>
  <c r="D89" i="1"/>
  <c r="Q32" i="1"/>
  <c r="D36" i="1"/>
  <c r="Q31" i="1"/>
  <c r="D105" i="1"/>
  <c r="Q30" i="1"/>
  <c r="D85" i="1"/>
  <c r="Q29" i="1"/>
  <c r="D163" i="1"/>
  <c r="Q28" i="1"/>
  <c r="D35" i="1"/>
  <c r="Q27" i="1"/>
  <c r="D99" i="1"/>
  <c r="Q26" i="1"/>
  <c r="D13" i="1"/>
  <c r="Q25" i="1"/>
  <c r="D74" i="1"/>
  <c r="Q24" i="1"/>
  <c r="D98" i="1"/>
  <c r="Q23" i="1"/>
  <c r="D195" i="1"/>
  <c r="Q22" i="1"/>
  <c r="D173" i="1"/>
  <c r="Q21" i="1"/>
  <c r="D10" i="1"/>
  <c r="Q20" i="1"/>
  <c r="D40" i="1"/>
  <c r="Q19" i="1"/>
  <c r="D9" i="1"/>
  <c r="Q18" i="1"/>
  <c r="D97" i="1"/>
  <c r="Q17" i="1"/>
  <c r="D88" i="1"/>
  <c r="S16" i="1"/>
  <c r="Q16" i="1"/>
  <c r="D171" i="1"/>
  <c r="Q15" i="1"/>
  <c r="D180" i="1"/>
  <c r="R14" i="1"/>
  <c r="Q14" i="1"/>
  <c r="D185" i="1"/>
  <c r="Q13" i="1"/>
  <c r="D22" i="1"/>
  <c r="Q12" i="1"/>
  <c r="D86" i="1"/>
  <c r="Q11" i="1"/>
  <c r="D190" i="1"/>
  <c r="Q10" i="1"/>
  <c r="D142" i="1"/>
  <c r="Q9" i="1"/>
  <c r="D75" i="1"/>
  <c r="S8" i="1"/>
  <c r="Q8" i="1"/>
  <c r="D15" i="1"/>
  <c r="Q7" i="1"/>
  <c r="D187" i="1"/>
  <c r="Q6" i="1"/>
  <c r="D168" i="1"/>
  <c r="Q5" i="1"/>
  <c r="D192" i="1"/>
  <c r="Q4" i="1"/>
  <c r="D191" i="1"/>
  <c r="Q3" i="1"/>
  <c r="D194" i="1"/>
  <c r="Q2" i="1"/>
  <c r="D107" i="1"/>
</calcChain>
</file>

<file path=xl/sharedStrings.xml><?xml version="1.0" encoding="utf-8"?>
<sst xmlns="http://schemas.openxmlformats.org/spreadsheetml/2006/main" count="2204" uniqueCount="979">
  <si>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</si>
  <si>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</si>
  <si>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</si>
  <si>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</si>
  <si>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</si>
  <si>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</si>
  <si>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</si>
  <si>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</si>
  <si>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</si>
  <si>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</si>
  <si>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</si>
  <si>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</si>
  <si>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</si>
  <si>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</si>
  <si>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</si>
  <si>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</si>
  <si>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</si>
  <si>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Ukraine</t>
  </si>
  <si>
    <t>Draft Order of the Ministry of Agrarian Policy and Food of Ukraine “On the Approval of the Requirements for Chicken Eggs”</t>
  </si>
  <si>
    <t>The draft Order provides for approving the requirements for chicken eggs (hereinafter – the Requirements) in terms of:sorting of eggs by quality and weight;stamping of eggs, labeling of packages (containers) and transport containers for eggs, containers for industrial eggs and providing information to the consumer in the case of individual sales of eggs;packaging and repackaging of eggs, and record-keeping requirements to be maintained by market operators.Chicken eggs imported (sent) to the customs territory of Ukraine have to comply with the provisions of Sections I-IV of the Requirements, or equivalent requirements of the exporting country.The draft Order is developed taking into account the  EU legislation, in particular:Regulation (EU) No 1308/2013 of the European Parliament and of the Council of 17 December 2013 establishing a common organisation of the markets in agricultural products and repealing Council Regulations (EEC) No 922/72, (EEC) No 234/79, (EC) No 1037/2001 and (EC) No 1234/2007;Commission Regulation (EC) No 589/2008 of 23 June 2008 laying down detailed rules for implementing Council Regulation (EC) No 1234/2007 as regards marketing standards for eggs;Regulation (EC) No 853/2004 of the European Parliament and of the Council of 29 April 2004 laying down specific hygiene rules for food of animal origin;Commission Directive 2002/4/EC of 30 January 2002 on the registration of establishments keeping laying hens, covered by Council Directive 1999/74/EC;Council Directive 1999/74/EC of 19 July 1999 laying down minimum standards for the protection of laying hens. The draft Order is also notified under the SPS Agreement.</t>
  </si>
  <si>
    <t>Chicken eggs</t>
  </si>
  <si>
    <t/>
  </si>
  <si>
    <t>Protection of human health or safety (TBT); Consumer information, labelling (TBT); Quality requirements (TBT); Harmonization (TBT)</t>
  </si>
  <si>
    <t>Food standards</t>
  </si>
  <si>
    <t>Regular notification</t>
  </si>
  <si>
    <r>
      <rPr>
        <sz val="11"/>
        <rFont val="Calibri"/>
      </rPr>
      <t>https://members.wto.org/crnattachments/2023/TBT/UKR/23_0832_00_x.pdf
https://members.wto.org/crnattachments/2023/TBT/UKR/23_0832_01_x.pdf
https://minagro.gov.ua/npa/pro-zatverdzhennya-vimog-do-kuryachih-yayec</t>
    </r>
  </si>
  <si>
    <t>Kenya</t>
  </si>
  <si>
    <t>DKS 829: 2023 Specification for precast concrete channels, edgings and quadrants</t>
  </si>
  <si>
    <t>This Kenya Standard specifies the requirements for the following precast concrete products: a)     Channels; b) Edgings; c) Quadrants. These precast concrete products, referred to as a product or products in this standard, are intended for use in the construction of carriageways and footways laid in accordance with KS 1537</t>
  </si>
  <si>
    <t>Articles of cement, concrete or artificial stone, whether or not reinforced (HS code(s): 6810); Concrete and concrete products (ICS code(s): 91.100.30)</t>
  </si>
  <si>
    <t>6810 - Articles of cement, concrete or artificial stone, whether or not reinforced</t>
  </si>
  <si>
    <t>91.100.30 - Concrete and concrete products</t>
  </si>
  <si>
    <t>Quality requirements (TBT)</t>
  </si>
  <si>
    <r>
      <rPr>
        <sz val="11"/>
        <rFont val="Calibri"/>
      </rPr>
      <t>https://members.wto.org/crnattachments/2023/TBT/KEN/23_0784_00_e.pdf</t>
    </r>
  </si>
  <si>
    <t>European Union</t>
  </si>
  <si>
    <t>Draft Commission Delegated Regulation supplementing Regulation (EU) 2017/1369 of the European Parliament and of the Council with regard to energy labelling of household tumble dryers and repealing Commission Delegated Regulation (EU) No 392/2012</t>
  </si>
  <si>
    <t>This draft Commission Delegated Regulation applies to household tumble dryers to be placed on the EU market and repeals Regulation (EU) No 392/2012 with regard to energy labelling of household tumble dryers.It requires suppliers, before products can be placed on the EU market, to upload the label data, the product information sheet and the technical documentation into a product registration database.The draft Commission Delegated Regulation is based on the findings of a review study and of a long discussion process with stakeholders. </t>
  </si>
  <si>
    <t>Household tumble dryers</t>
  </si>
  <si>
    <t>Consumer information, labelling (TBT)</t>
  </si>
  <si>
    <r>
      <rPr>
        <sz val="11"/>
        <rFont val="Calibri"/>
      </rPr>
      <t>https://members.wto.org/crnattachments/2023/TBT/EEC/23_0769_00_e.pdf
https://members.wto.org/crnattachments/2023/TBT/EEC/23_0769_01_e.pdf</t>
    </r>
  </si>
  <si>
    <t>Draft Commission Regulation implementing Directive 2009/125/EC of the European Parliament and of the Council with regard to ecodesign requirements for household tumble dryers, amending Commission Regulation (EC) No 1275/2008, and repealing Commission Regulation (EU) No 932/2012</t>
  </si>
  <si>
    <t>This draft Commission Regulation covers products designed for the drying of household laundry to be placed on the EU market.The draft regulation lays down minimum energy performance requirements, in particular on power demand in active mode and for the low power modes of household tumble dryers; minimum condensation efficiency performance; appropriate requirements contributing to circular economy objectives in particular, requirements on resource efficiency including availability of necessary spare parts and maximum delivery time thereof, access to repair and maintenance information, information requirements for refrigerant gases, requirements for disassembly for the purpose of repair and for material recovery and recycling, and information requirements. In accordance with the Ecodesign Directive 2009/125/EC, household tumble dryers not meeting these requirements will not be allowed to be placed on the EU market. The draft Regulation is based on the findings of technical, environmental and economic studies and takes into account the opinions of the different stakeholders.</t>
  </si>
  <si>
    <t>Other (TBT)</t>
  </si>
  <si>
    <r>
      <rPr>
        <sz val="11"/>
        <rFont val="Calibri"/>
      </rPr>
      <t>https://members.wto.org/crnattachments/2023/TBT/EEC/23_0768_00_e.pdf
https://members.wto.org/crnattachments/2023/TBT/EEC/23_0768_01_e.pdf</t>
    </r>
  </si>
  <si>
    <t>United States of America</t>
  </si>
  <si>
    <t>Per- and Poly-Fluoroalkyl Chemical Substances Designated as 
Inactive on the TSCA Inventory; Significant New Use Rule</t>
  </si>
  <si>
    <t xml:space="preserve">Proposed rule - Under the Toxic Substances Control Act (TSCA), EPA is 
proposing a significant new use rule (SNUR) for those per- and poly-
fluoroalkyl substances (PFAS) that have not been manufactured 
(including imported) or processed for many years and are consequently 
designated as inactive on the TSCA Chemical Substance Inventory. PFAS 
are a group of chemicals that have been used in industry and consumer 
products since the 1940s because of their useful properties, such as 
water and stain resistance. Many PFAS break down very slowly and can 
build up in people, animals, and the environment over time. Exposure at 
certain levels to specific PFAS can adversely impact human health and 
other living things. Persons subject to the SNUR would be required to 
notify EPA at least 90 days before commencing any manufacture 
(including import) or processing of the chemical substance for a 
significant new use. Once EPA receives a notification, EPA must review 
and make an affirmative determination on the notification, and take 
such action as is required by any such determination before the 
manufacture (including import) or processing for the significant new 
use can commence. Such a review will assess whether the use may present 
unreasonable risk to health or the environment and ensure that EPA can 
prevent future unsafe environmental releases of the PFAS subject to 
this SNUR.&gt;_x000D_
</t>
  </si>
  <si>
    <t>Per- and poly-
fluoroalkyl substances (PFAS); Environmental protection (ICS code(s): 13.020); Domestic safety (ICS code(s): 13.120); Production in the chemical industry (ICS code(s): 71.020); Products of the chemical industry (ICS code(s): 71.100)</t>
  </si>
  <si>
    <t>13.020 - Environmental protection; 13.120 - Domestic safety; 71.020 - Production in the chemical industry; 71.100 - Products of the chemical industry</t>
  </si>
  <si>
    <t>Protection of the environment (TBT); Protection of animal or plant life or health (TBT); Protection of human health or safety (TBT)</t>
  </si>
  <si>
    <t>Human health</t>
  </si>
  <si>
    <r>
      <rPr>
        <sz val="11"/>
        <rFont val="Calibri"/>
      </rPr>
      <t>https://members.wto.org/crnattachments/2023/TBT/USA/23_0736_00_e.pdf</t>
    </r>
  </si>
  <si>
    <t>New Zealand</t>
  </si>
  <si>
    <t>The Proposals for the Smoked Tobacco Regulatory Regime – Public Consultation Document - Proposals for the Smoked Tobacco Regulatory Regime – Public Consultation Document (health.govt.nz)The Smokefree Environments and Regulated Products (Smoked Tobacco) Amendment Act 2022 - Smokefree Environments and Regulated Products (Smoked Tobacco) Amendment Act 2022 No 79, Public Act Contents – New Zealand LegislationThe Smokefree Environments and Regulated Products Regulations 2021 - Smokefree Environments and Regulated Products Regulations 2021 (LI 2021/204) Contents – New Zealand Legislation</t>
  </si>
  <si>
    <t>Regulatory proposal 5 of the Smoked Tobacco Regulatory Regime proposes to extend vaping packaging and product restrictions, including restricting flavour names of vaping products to minimise their appeal to youth, and extending product safety requirements for disposable vaping products.Restricting flavour namesWe propose that the variant name on a vaping substance or its packaging must only be a description of the product’s flavour, and that the flavour must be described using one or more flavours from permitted segments on a prescribed e-liquid flavour wheel, adapted for New Zealand from a published wheel.Product safety requirementsWe propose additional product safety requirements to mitigate safety concerns with single use vaping products, including user safety mechanisms, removable/replaceable batteries, substance container labelling, maximum nicotine concentrations in non-refillable products and serial/batch numbers.</t>
  </si>
  <si>
    <t>HS code 8543.40.00</t>
  </si>
  <si>
    <t>8543 - Electrical machines and apparatus, having individual functions, n.e.s. in chapter 85 and parts thereof</t>
  </si>
  <si>
    <t>65.160 - Tobacco, tobacco products and related equipment</t>
  </si>
  <si>
    <t>Protection of human health or safety (TBT)</t>
  </si>
  <si>
    <t>Uruguay</t>
  </si>
  <si>
    <t>Proyecto de Reglamento para la Gestión Integral de Residuos de Aparatos Eléctricos y Electrónicos (RAEE) (Draft regulations for the comprehensive management of waste electrical and electronic equipment (WEEE)); (32 pages, in Spanish)</t>
  </si>
  <si>
    <t>The notified draft regulations seek to protect the environment and health from adverse effects arising from the generation and management of waste electrical and electronic equipment (WEEE). The draft establishes the framework necessary to promote a decrease in the generation of such waste, and making use of it rather than disposing of it definitively, through a circular economy approach. The proposed conceptual management model applies, on the one hand, the principle of extended responsibility to the importer and/or manufacturer of electrical and electronic equipment, the characteristics or design of which mean that it can be used by households, businesses, industry or other productive economic activities. On the other hand, the "polluter pays" principle applies to electrical and electronic equipment designed for specialized applications in productive economic activities.</t>
  </si>
  <si>
    <t>Electrical and electronic equipment, and waste electrical and electronic equipment.</t>
  </si>
  <si>
    <t>13.030 - Wastes; 29 - ELECTRICAL ENGINEERING; 31 - ELECTRONICS</t>
  </si>
  <si>
    <t>Protection of human health or safety (TBT); Protection of the environment (TBT)</t>
  </si>
  <si>
    <r>
      <rPr>
        <sz val="11"/>
        <rFont val="Calibri"/>
      </rPr>
      <t>https://members.wto.org/crnattachments/2023/TBT/URY/23_0693_00_s.pdf</t>
    </r>
  </si>
  <si>
    <t>Japan</t>
  </si>
  <si>
    <t>Draft Ministerial Order Establishing Cases Defined by Ministerial Order of the Ministry of Agriculture, Forestry and Fisheries and the Ministry of the Environment under Article 4, Paragraph (1), Item (xi) of the Agricultural Chemicals Regulation Act</t>
  </si>
  <si>
    <t>Co-formulants are used together with active substances in agricultural chemicals to stabilize effects of the active substances. To date, there has been no independent regulation on co-formulants, although their safety has been confirmed through acute toxicity studies with formulations of agricultural chemicals containing co-formulants.In accordance with the report of the Agricultural Chemicals Committee of the Agricultural Materials Council at its thirty-first meeting on June 22nd, 2022 as to the phasing out of certain substances used as co-formulants in order to enhance safety of agricultural chemicals, the proposed Ministerial Order will prohibit the registration of agricultural chemicals containing more than 0.1% w/w of any of the following 33 substances (counted on the CAS number basis), application for which is submitted after October 1st, 2023: acrylamide (CAS no. 79-06-1), amosite (12172-73-5), benzene (71-43-2), benzo[a]pyrene (50-32-8), 1,3-butadiene (106-99-0), chrysotile (12001-29-5), crocidolite (12001-28-4), dibutyl phthalate (84-74-2), 1,2-dichloroethane (107-06-2), diisobutyl phthalate (84-69-5), N,N-dimethylformamide (68-12-2), disodium octaborate tetrahydrate (12280-03-4), epichlorohydrin (106-89-8), ethoxylated tallow alkylamines (61791-26-2), ethylene glycol monoethyl ether (110-80-5), ethylene glycol monoethyl ether acetate (111-15-9), ethylene glycol monomethyl ether (109-86-4), ethylene glycol monomethyl ether acetate (110-49-6), ethylene oxide (75-21-8), 1-ethylpyrrolidin-2-one (2687-91-4), formaldehyde (50-00-0), formamide (75-12-7), hydrotreated heavy naphthenic distillates (petroleum) (64742-52-5), hydrotreated neutral oil-based lubricating oils (petroleum) (64741-88-4, 72623-86-0 and 72623-87-1), N-methylformamide (123-39-7), nitrobenzene (98-95-3), 2-nitropropane (79-46-9), quinoline (91-22-5), sodium tetraborate (1330-43-4), sodium tetraborate decahydrate (1303-96-4) and sodium tetraborate pentahydrate (12179-04-3).</t>
  </si>
  <si>
    <t>Co-formulants (non-active substance used in agricultural chemicals)</t>
  </si>
  <si>
    <t>65.100 - Pesticides and other agrochemicals</t>
  </si>
  <si>
    <t>Protection of human health or safety (TBT); Protection of animal or plant life or health (TBT); Protection of the environment (TBT)</t>
  </si>
  <si>
    <r>
      <rPr>
        <sz val="11"/>
        <rFont val="Calibri"/>
      </rPr>
      <t>https://members.wto.org/crnattachments/2023/TBT/JPN/23_0696_00_x.pdf</t>
    </r>
  </si>
  <si>
    <t>Korea, Republic of</t>
  </si>
  <si>
    <t>Proposed partial amendments to the Regulations on Standard Specification of Medical Devices</t>
  </si>
  <si>
    <t>The proposed amendments to the Regulations on Standard Specification of Medical Devices are as follows:_x000D_
1) Establishment of Medical Device Standards_x000D_
-    Establishment of new standards and specifications to ensure product safety and performance of 7 types of medical devices, including high-intensity focused Ultrasonic surgical systems and mammographic x-ray systems (stationary, analogue)._x000D_
2) Align With International Standards_x000D_
-    Ensuring product performance and safety by applying the international standards (IEC, ISO) of test criteria and methods to 23 types of medical devices, including anaesthesia systems (gas) and incubators (infant).</t>
  </si>
  <si>
    <t>Medical Devices</t>
  </si>
  <si>
    <t>11.040.10 - Anaesthetic, respiratory and reanimation equipment; 11.040.30 - Surgical instruments and materials; 11.040.50 - Radiographic equipment</t>
  </si>
  <si>
    <r>
      <rPr>
        <sz val="11"/>
        <rFont val="Calibri"/>
      </rPr>
      <t>https://members.wto.org/crnattachments/2023/TBT/KOR/23_0673_00_x.pdf</t>
    </r>
  </si>
  <si>
    <t>Türkiye</t>
  </si>
  <si>
    <t>Regulation Concerning The Subjection Of Wooden Package Materials To Heat Treatment Process And Their Marking</t>
  </si>
  <si>
    <t>The objective of this Regulation is to determine the necessary methods and basis in order to prevent the transmission and spreading of pest organisms through wooden package materials.This Regulation covers principles regarding the heat treatment application and ISPM 15 marking and traceability marking on wooden packaging materials to be used in export, issuance of permit certificates, licensed businesses, non-permitted businesses, suppliers, users, HT/DH heat treatment furnace installation permit and marking apparatus sales permit, inspection and responsibilities of the businesses and the inspection of wooden packaging materials; in order to prevent the spread of harmful organisms carried with packaging materials made of wood.It covers the principles regarding only the production stages completed wooden packaging materials and the elimination of harmful organisms.It introduces the security hologram application which  is explained in Article 3 and 4.As of 30/06/2024, countries selling products to Türkiye are required to include information on the wooden packaging materials they use with the product on the invoice. Or, the heat treatment graph/printout/report of the heat treatment application of the ISPM 15 mark on the wooden packaging material should be attached to the invoice of the exported product as it is explained in Article 8.</t>
  </si>
  <si>
    <t>Wood Packaging Material</t>
  </si>
  <si>
    <t>55.040 - Packaging materials and accessories</t>
  </si>
  <si>
    <t>Wood packaging</t>
  </si>
  <si>
    <r>
      <rPr>
        <sz val="11"/>
        <rFont val="Calibri"/>
      </rPr>
      <t>https://members.wto.org/crnattachments/2023/TBT/TUR/23_0685_00_e.pdf
https://members.wto.org/crnattachments/2023/TBT/TUR/23_0685_00_x.pdf</t>
    </r>
  </si>
  <si>
    <t>Israel</t>
  </si>
  <si>
    <t>SI 994 part 1 - Air conditioners: Safety and operational requirements </t>
  </si>
  <si>
    <t>Section 30.201 of the existing Mandatory Standard, SI  994 part 1, dealing with the insulation against combustible fire sources in air conditioners, shall be declared voluntary. This declaration aims to remove unnecessary obstacles to trade and lower trade barriers.</t>
  </si>
  <si>
    <t>Air conditioners (HS code(s): 841510; 841581; 841582; 841590; 847960; 847989); (ICS code(s): 23.120)</t>
  </si>
  <si>
    <t>841510 - Window or wall air conditioning machines, self-contained or "split-system"; 841581 - Air conditioning machines incorporating a refrigerating unit and a valve for reversal of the cooling-heat cycle "reversible heat pumps" (excl. of a kind used for persons in motor vehicles and self-contained or "split-system" window or wall air conditioning machines); 841582 - Air conditioning machines incorporating a refrigerating unit but without a valve for reversal of the cooling-heat cycle (excl. of a kind used for persons in motor vehicles, and self-contained or "split-system" window or wall air conditioning machines); 841590 - Parts of air conditioning machines, comprising a motor-driven fan and elements for changing the temperature and humidity, n.e.s.; 847960 - Evaporative air coolers, n.e.s.; 847989 - Machines and mechanical appliances, n.e.s.</t>
  </si>
  <si>
    <t>23.120 - Ventilators. Fans. Air-conditioners</t>
  </si>
  <si>
    <t>Reducing trade barriers and facilitating trade (TBT)</t>
  </si>
  <si>
    <r>
      <rPr>
        <sz val="11"/>
        <rFont val="Calibri"/>
      </rPr>
      <t>https://members.wto.org/crnattachments/2023/TBT/ISR/23_0680_00_x.pdf</t>
    </r>
  </si>
  <si>
    <t>Lithuania</t>
  </si>
  <si>
    <t>Draft Law of the Republic of Lithuania on Control of Certain Doping Substances on Amendment of Article 2, XIVP-1496(2) </t>
  </si>
  <si>
    <t>The draft law restricts production, processing, acquisition, wholesale or retail sale, storage, transportation within the state, import or export of certain doping substances (non-approved substances and anti-estrogenic substances) for sports purposes.</t>
  </si>
  <si>
    <t>PHARMACEUTICAL PRODUCTS (HS code(s): 30)</t>
  </si>
  <si>
    <t>30 - PHARMACEUTICAL PRODUCTS</t>
  </si>
  <si>
    <t>11.120 - Pharmaceutics</t>
  </si>
  <si>
    <r>
      <rPr>
        <sz val="11"/>
        <rFont val="Calibri"/>
      </rPr>
      <t>https://members.wto.org/crnattachments/2023/TBT/LTU/23_0675_00_x.pdf
https://members.wto.org/crnattachments/2023/TBT/LTU/23_0675_01_x.pdf
Draft Law of the Republic of Lithuania on Control of Certain Doping Substances on Amendment of Article 2
 XIVP-1496(2): https://e-seimas.lrs.lt/portal/legalAct/lt/TAP/f59b6d0065c511edad44ca0eeb008140?positionInSearchResults=0&amp;searchModelUUID=d2db2748-5fa2-4902-8447-f9d5bbcbf827</t>
    </r>
  </si>
  <si>
    <t>Canada</t>
  </si>
  <si>
    <t>ConsultationonRSS-199, Issue 4</t>
  </si>
  <si>
    <t>Notice is hereby given by the Ministry of Innovation, Science and Economic Development Canada has amended the following standard:RSS-199 Issue 4, Broadband Radio Service (BRS) Equipment Operating in the Band 2500–2690 MHz, sets out the requirements for the certification of equipment used in the broadband radio service (BRS) operating in the frequency band 2500-2690 MHz.</t>
  </si>
  <si>
    <t>Telecommunications</t>
  </si>
  <si>
    <t>33.170 - Television and radio broadcasting</t>
  </si>
  <si>
    <r>
      <rPr>
        <sz val="11"/>
        <rFont val="Calibri"/>
      </rPr>
      <t>https://www.rabc-cccr.ca/rss-199-draft-issue-4-broadband-radio-service-brs-equipment-operating-in-the-band-2500-2690-mhz/ (English)
https://www.rabc-cccr.ca/fr/cnr-199-ebauche-de-la-4e-edition-materiel-du-service-radio-a-large-bande-srlb-fonctionnant-dans-la-bande-2-500-2-690-mhz/ (French)</t>
    </r>
  </si>
  <si>
    <t>Kuwait, the State of</t>
  </si>
  <si>
    <t>"Synthetic Detergents – Household Synthetic Detergents Powder."</t>
  </si>
  <si>
    <t>This Kuwait mandatory standard specifies requirement for household synthetic detergent powders, which are mainly intended for washing clothes and fabric.</t>
  </si>
  <si>
    <t>All product fall under scope of "Synthetic Detergents – Household synthetic Detergent Powder." (ICS 71.100.40) surface active agents.</t>
  </si>
  <si>
    <t>71.100.40 - Surface active agents</t>
  </si>
  <si>
    <t>Protection of human health or safety (TBT); Quality requirements (TBT)</t>
  </si>
  <si>
    <r>
      <rPr>
        <sz val="11"/>
        <rFont val="Calibri"/>
      </rPr>
      <t>https://members.wto.org/crnattachments/2023/TBT/KWT/23_0677_00_e.pdf
https://members.wto.org/crnattachments/2023/TBT/KWT/23_0677_00_x.pdf</t>
    </r>
  </si>
  <si>
    <t>Panama</t>
  </si>
  <si>
    <t>Procedimiento de Evaluación de la Conformidad para la comercialización e importación de los artículos dispuestos en el artículo 8 de la Ley N°187 de 2 de diciembre de 2020. </t>
  </si>
  <si>
    <t>Procedure for imported products; procedure for domestic products.</t>
  </si>
  <si>
    <t>Single-use plastic products: Plastic ear swabs, plastic laundry covers, plastic egg cartons, disposable plastic stirrers, plastic balloon holders, plastic toothpicks, plastic drinking straws, plastic cocktail sticks, plastic candy sticks, plastic can rings and disposable plastic plates. 5. | Title, number of pages and language(s) of the notified document: Procedimiento de Evaluación de la Conformidad para la comercialización e importación de los artículos dispuestos en el artículo 8 de la Ley N°187 de 2 de diciembre de 2020 (Conformity assessment procedure for the marketing and importation of the items provided for in Article 8 of Law No. 187 of 2 December 2020) (4 pages, in Spanish) 6. | Description of content: Procedure for imported products; procedure for domestic products. 7. | Objective and rationale, including the nature of urgent problems where applicable: Environment 8. | Relevant documents: Law No. 187 of 2 December 2020 regulating the reduction and gradual replacement of single-use plastics, which seeks to establish the regulatory framework governing single-use plastic products in national territory, as part of the State's public environmental policy. 9. | Proposed date of adoption: To be determined Proposed date of entry into force: To be determined 10. | Final date for comments: 60 days from notification 11. | Texts available from: National enquiry point</t>
  </si>
  <si>
    <t>83.080 - Plastics</t>
  </si>
  <si>
    <t>Other (TBT); Protection of the environment (TBT)</t>
  </si>
  <si>
    <r>
      <rPr>
        <sz val="11"/>
        <rFont val="Calibri"/>
      </rPr>
      <t>https://members.wto.org/crnattachments/2023/TBT/PAN/23_0656_00_s.pdf</t>
    </r>
  </si>
  <si>
    <t>Tanzania</t>
  </si>
  <si>
    <t>AFDC 15(1930), Manda (Dough sheets) – specification</t>
  </si>
  <si>
    <t>This Tanzania standard prescribes safety and quality requirements, sampling and tests method for Manda (dough sheets) intended for further processing to render it suitable for human consumption.</t>
  </si>
  <si>
    <t>Prepared foods obtained from unroasted cereal flakes or from mixtures of unroasted cereal flakes and roasted cereal flakes or swelled cereals (HS code(s): 190420); Cereals, pulses and derived products (ICS code(s): 67.060)</t>
  </si>
  <si>
    <t>190420 - Prepared foods obtained from unroasted cereal flakes or from mixtures of unroasted cereal flakes and roasted cereal flakes or swelled cereals</t>
  </si>
  <si>
    <t>67.060 - Cereals, pulses and derived products</t>
  </si>
  <si>
    <t>Consumer information, labelling (TBT); Protection of human health or safety (TBT); Quality requirements (TBT); Reducing trade barriers and facilitating trade (TBT)</t>
  </si>
  <si>
    <r>
      <rPr>
        <sz val="11"/>
        <rFont val="Calibri"/>
      </rPr>
      <t>https://members.wto.org/crnattachments/2023/TBT/TZA/23_0652_00_e.pdf</t>
    </r>
  </si>
  <si>
    <t>Pharmacists' Regulations (Cosmetics) 5783-2022</t>
  </si>
  <si>
    <t>New draft regulations announced by Israel's Ministry of Health called "Pharmacists' Regulations (Cosmetics), 5783-2022The proposed regulations aim to establish requirements and instructions for cosmetic products, while setting high and professional requirements for the production, marketing, and import that will ensure the safety, quality, and efficiency of and the protection of public health.</t>
  </si>
  <si>
    <t>Cosmetics</t>
  </si>
  <si>
    <t>33 - ESSENTIAL OILS AND RESINOIDS; PERFUMERY, COSMETIC OR TOILET PREPARATIONS</t>
  </si>
  <si>
    <t>71.100.70 - Cosmetics. Toiletries</t>
  </si>
  <si>
    <t>Consumer information, labelling (TBT); Protection of human health or safety (TBT); Harmonization (TBT)</t>
  </si>
  <si>
    <r>
      <rPr>
        <sz val="11"/>
        <rFont val="Calibri"/>
      </rPr>
      <t xml:space="preserve">Proposed Regulations and explanations: https://moj.my.salesforce.com/sfc/dist/version/download/?oid=00D1t000000uX5h&amp;ids=0683Y00000Te8P6&amp;d=%2Fa%2F3Y000002LXV3%2F2.DXDwoOjz5b2DHxbB9qg5ItpXjgRmrNej6X7yi0sdw&amp;asPdf=false 
Second Annex - Banned ingredients in cosmetics: https://moj.my.salesforce.com/sfc/dist/version/download/?oid=00D1t000000uX5h&amp;ids=0683Y00000Te8PP&amp;d=%2Fa%2F3Y000002LXV5%2FtZJnJHT6ICeJUvTtsNqfOZKPNihJj8wvclvW9F6r.Ok&amp;asPdf=false 
Third Annex - Restricted ingredients in cosmetics: https://moj.my.salesforce.com/sfc/dist/version/download/?oid=00D1t000000uX5h&amp;ids=0683Y00000Te8Qa&amp;d=%2Fa%2F3Y000002LXV6%2FCgfL0K6Zwop_qoF.YPNHqv8aLJv4K3J3kgEqu9EhJ0w&amp;asPdf=false
Fourth Annex - Colour additives permitted for use in cosmetics: https://moj.my.salesforce.com/sfc/dist/version/download/?oid=00D1t000000uX5h&amp;ids=0683Y00000Te8Q2&amp;d=%2Fa%2F3Y000002LXV7%2FlpZCwRKqYfzJAMxwVd2NBpJqVtnVn80Z0_SQGT8vrxc&amp;asPdf=false
Fifth Annex – Preservatives permitted in cosmetics: https://moj.my.salesforce.com/sfc/dist/version/download/?oid=00D1t000000uX5h&amp;ids=0683Y00000Te8RJ&amp;d=%2Fa%2F3Y000002LXV9%2FZlmYErI2rC3Qq1t0cpjul2mgUHJXtZRunw7mPOfDiq8&amp;asPdf=false 
Sixth Annex – UV filters permitted in cosmetics: https://moj.my.salesforce.com/sfc/dist/version/download/?oid=00D1t000000uX5h&amp;ids=0683Y00000Te8RU&amp;d=%2Fa%2F3Y000002LXVA%2F5GY09JLTibBt5SgPWEQq05CmzENET6PA.m1vS0gT5vY&amp;asPdf=false 
RIA: https://moj.my.salesforce.com/sfc/dist/version/download/?oid=00D1t000000uX5h&amp;ids=0683Y00000Te8PO&amp;d=%2Fa%2F3Y000002LXV4%2FoPCwRk0rin.aQ8jVIn2yVK1kXLGZHFQa9tpd_Evdw0k&amp;asPdf=false 
</t>
    </r>
  </si>
  <si>
    <t>Draft Commission Implementing Regulation approving ozone generated from oxygen as an active substance for use in biocidal products of product-types 2, 4, 5 and 11 in accordance with Regulation (EU) No 528/2012 of the European Parliament and of the Council</t>
  </si>
  <si>
    <t>This draft Commission Implementing Regulation approves ozone generated from oxygen as an active substance for use in biocidal products of product-types 2, 4, 5 and 11.The opinions of the European Chemicals Agency can be found on its website (http://echa.europa.eu/regulations/biocidal-products-regulation/approval-of-active-substances/bpc-opinions-on-active-substance-approval</t>
  </si>
  <si>
    <t>Biocidal products and treated articles treated with or incorporating biocidal products.</t>
  </si>
  <si>
    <t>Protection of the environment (TBT); Protection of human health or safety (TBT); Harmonization (TBT)</t>
  </si>
  <si>
    <r>
      <rPr>
        <sz val="11"/>
        <rFont val="Calibri"/>
      </rPr>
      <t>https://members.wto.org/crnattachments/2023/TBT/EEC/23_0644_00_e.pdf
https://members.wto.org/crnattachments/2023/TBT/EEC/23_0644_01_e.pdf</t>
    </r>
  </si>
  <si>
    <t>AFDC 15 (771), Chevdo (cheuro) – Specification </t>
  </si>
  <si>
    <t>This Tanzania Standard specifies safety and quality requirements, sampling and methods of test for Chevdo (cheuro) intended for human consumption. Note: also known as chevda, chidwa</t>
  </si>
  <si>
    <t>Cereals (excl. maize [corn]) in grain or flake form or other worked grains, pre-cooked or otherwise prepared, n.e.s. (excl. flour, groats and meal, food preparations obtained by swelling or roasting or from unroasted cereal flakes or from mixtures of unroasted cereal flakes and roasted cereal flakes or swelled cereals and bulgur wheat) (HS code(s): 190490); General methods of tests and analysis for food products (ICS code(s): 67.050)</t>
  </si>
  <si>
    <t>190490 - Cereals (excl. maize [corn]) in grain or flake form or other worked grains, pre-cooked or otherwise prepared, n.e.s. (excl. flour, groats and meal, food preparations obtained by swelling or roasting or from unroasted cereal flakes or from mixtures of unroasted cereal flakes and roasted cereal flakes or swelled cereals and bulgur wheat)</t>
  </si>
  <si>
    <t>67.050 - General methods of tests and analysis for food products</t>
  </si>
  <si>
    <r>
      <rPr>
        <sz val="11"/>
        <rFont val="Calibri"/>
      </rPr>
      <t>https://members.wto.org/crnattachments/2023/TBT/TZA/23_0651_00_e.pdf</t>
    </r>
  </si>
  <si>
    <t>Draft Commission Implementing Regulation approving (13Z)-Hexadec-13-en-11-yn-1-yl acetate as an existing active substance for use in biocidal products of product-type 19 in accordance with Regulation (EU) No 528/2012 of the European Parliament and of the Council</t>
  </si>
  <si>
    <t>This draft Commission Implementing Regulation approves (13Z)-Hexadec-13-en-11-yn-1-yl acetate as an active substance for use in biocidal products of product-type 19.The opinion of the European Chemicals Agency can be found on its website (http://echa.europa.eu/regulations/biocidal-products-regulation/approval-of-active-substances/bpc-opinions-on-active-substance-approval</t>
  </si>
  <si>
    <t>Biocidal products and treated articles treated with or incorporating biocidal products</t>
  </si>
  <si>
    <r>
      <rPr>
        <sz val="11"/>
        <rFont val="Calibri"/>
      </rPr>
      <t>https://members.wto.org/crnattachments/2023/TBT/EEC/23_0645_00_e.pdf
https://members.wto.org/crnattachments/2023/TBT/EEC/23_0645_01_e.pdf</t>
    </r>
  </si>
  <si>
    <t>Rwanda</t>
  </si>
  <si>
    <t>DRS 184: 2023, Food Safety System based on Hazard Analysis and Critical Control Points (HACCP) — Requirements for any organization in the Food Chain</t>
  </si>
  <si>
    <t>This Draft Rwanda standard specifies the requirements for a food safety system based on HACCP as a systematic preventative system of controlling food safety hazards so as to ensure the safety of food at the time of human consumption. The requirements enable an organization:_x000D_
a) to plan, implement, maintain and update a HACCP based food safety system aimed at providing products that, according to their intended use, are safe for the consumer,_x000D_
b) to effectively communicate food safety issues to their suppliers, customers and relevant interested parties in the food chain,_x000D_
c) to ensure that it conforms to its stated food safety policy,_x000D_
d) to demonstrate such conformity to relevant interested parties, and_x000D_
e) to seek certification or registration of its HACCP based food safety system by an external organization, or make a self-assessment of conformity based on auditing technique and not on inspection or testing_x000D_
The standard applies to all food handling organizations, regardless of size, which produce, manufacture, handle or supply food involved in one or more steps of the food chain. This includes organizations directly involved but not limited to feed producers, farmers, harvesters, producers of ingredients, food manufacturers, retailers, food services, catering services, organizations providing cleaning, transportation, storage and_x000D_
distribution services and other organizations indirectly involved including, but not limited to, suppliers of equipment, cleaning agents and packaging material, and other food contact materials.</t>
  </si>
  <si>
    <t>Processes in the food industry (ICS code(s): 67.020)</t>
  </si>
  <si>
    <t>67.020 - Processes in the food industry</t>
  </si>
  <si>
    <t>Consumer information, labelling (TBT); Protection of human health or safety (TBT); Prevention of deceptive practices and consumer protection (TBT); Quality requirements (TBT); Reducing trade barriers and facilitating trade (TBT)</t>
  </si>
  <si>
    <r>
      <rPr>
        <sz val="11"/>
        <rFont val="Calibri"/>
      </rPr>
      <t>https://members.wto.org/crnattachments/2023/TBT/RWA/23_0576_00_e.pdf</t>
    </r>
  </si>
  <si>
    <t>DRS 524: 2023, Masonry units test methods — Determination of thermal properties</t>
  </si>
  <si>
    <t>This Draft Rwanda standards specifies procedures for the determination of thermal properties of masonry and masonry products.</t>
  </si>
  <si>
    <t>Thermal insulation of buildings (ICS code(s): 91.120.10)</t>
  </si>
  <si>
    <t>392590 - Building elements for the manufacture of floors, walls, partition walls, ceilings, roofs, etc., of plastics; gutters and accessories of plastics; railings, fences and similar barriers, of plastics; large shelves, for assembly and permanent installation in shops, workshops, etc., of plastics; architectural ornaments, e.g. friezes, of plastics; fittings and similar products for permanent mounting on buildings, of plastics</t>
  </si>
  <si>
    <t>91.120.10 - Thermal insulation of buildings</t>
  </si>
  <si>
    <t>Consumer information, labelling (TBT); Prevention of deceptive practices and consumer protection (TBT); Quality requirements (TBT); Reducing trade barriers and facilitating trade (TBT)</t>
  </si>
  <si>
    <r>
      <rPr>
        <sz val="11"/>
        <rFont val="Calibri"/>
      </rPr>
      <t>https://members.wto.org/crnattachments/2023/TBT/RWA/23_0549_00_e.pdf</t>
    </r>
  </si>
  <si>
    <t>DRS 489-4:2023, Oils for cosmetic use—Specification Part 4: Castor oil</t>
  </si>
  <si>
    <t>This Draft Rwanda Standard specifies the requirements, sampling and test methods for castor oil for cosmetic industry.</t>
  </si>
  <si>
    <t>Cosmetics. Toiletries (ICS code(s): 71.100.70)</t>
  </si>
  <si>
    <t>9616 - Scent sprays and similar toilet sprays, and mounts and heads therefor; powder puffs and pads for the application of cosmetics or toilet preparations</t>
  </si>
  <si>
    <t>Consumer information, labelling (TBT); Prevention of deceptive practices and consumer protection (TBT); Protection of human health or safety (TBT); Quality requirements (TBT); Protection of the environment (TBT); Reducing trade barriers and facilitating trade (TBT)</t>
  </si>
  <si>
    <r>
      <rPr>
        <sz val="11"/>
        <rFont val="Calibri"/>
      </rPr>
      <t>https://members.wto.org/crnattachments/2023/TBT/RWA/23_0574_00_e.pdf</t>
    </r>
  </si>
  <si>
    <t>Uganda</t>
  </si>
  <si>
    <t>DUS 1584:2023, Organic Fertilizer — Specification, Second edition</t>
  </si>
  <si>
    <t>This  Draft Uganda Standard specifies requirements, sampling and test methods for organic fertilizers.Organic fertilizers are naturally available mineral sources that contain moderate amount of plant essential nutrients. They are capable of mitigating problems associated with synthetic fertilizers. They reduce the necessity of repeated application of synthetic fertilizers to maintain soil fertility._x000D_
Organic fertilizers comprise a variety of plant-derived materials that range from fresh or dried plant material to animal manures and litters to agricultural by-products. The nutrient content of organic fertilizers varies greatly among source materials, and readily biodegradable materials make better nutrient sources. Nitrogen and phosphorus content is lower, often substantially lower, in organic fertilizers compared to chemical fertilizers._x000D_
Commonly used organic fertilizers include composted animal manure, compost, sewage sludge, food processing wastes, and municipal biosolids. They improve soil health and release nutrients to soils gradually. Examples of naturally occurring organic fertilizers include manure, slurry, worm castings, peat, seaweed and guano. Green manure crops are also grown to add nutrients to the soil. Naturally, occurring minerals such as mine rock phosphate, sulfate of potash and limestone are also considered as Organic Fertilizers. Examples of manufactured organic fertilizers include compost, blood meal, bone meal and seaweed extracts. Other examples are natural enzyme digested proteins, fishmeal, and feather meal.Organic fertilizers are considered an excellent source of nutrients, providing plants with vital vitamins, and soil acts as a medium between crops and fertilizers. Fertilizers can be divided into several types, depending on their components, shape, and various other properties._x000D_
Meat and bone meal is an industrial by-product obtained by treating animal carcasses with heat, removing the fat, and finally drying and mincing them. Due to the high levels of total nitrogen (8%), phosphorus (5%), and calcium (10%) in meat and bone meal, these organic matters can be considered as useful fertilizers for soil improvement._x000D_
Manure is an organic fertilizer used for soil fertilization after animal waste decomposes due to bacteria and fungi. Composting manure takes a relatively long time. This decomposed manure is later used in agriculture to increase and promote soil productivity. Well-decomposed manure contains N (0.5%), P2O5 (0.3%), and K2O (0.5%). Manure is used as a fertilizer, improves soil productivity by providing practically all the elements needed by plants, but not always in the right amounts, and proportions. Slurry and solid manure are traditionally spread directly on the soil surface as fertilizers.Organic fertilizers are an alternative to minimize the environmental pollution that may be due to excessive use of inorganic fertilizers._x000D_
Liquid fertiliser contains nutrient compounds that could be applied as plant enhancer and are used in foliar application, as it does not require soil medium and environmentally friendly. An organic liquid fertilizer can be produced from bio-wastes composting as it contains more organic nutrients that are essential to promote healthy plant growth.</t>
  </si>
  <si>
    <t xml:space="preserve">Animal or vegetable fertilisers, whether or not mixed together or chemically treated; fertilisers produced by the mixing or chemical treatment of animal or vegetable products (excl. those in pellet or similar forms, or in packages with a gross weight of </t>
  </si>
  <si>
    <t>3101 - Animal or vegetable fertilisers, whether or not mixed together or chemically treated; fertilisers produced by the mixing or chemical treatment of animal or vegetable products (excl. those in pellet or similar forms, or in packages with a gross weight of &lt;= 10 kg)</t>
  </si>
  <si>
    <t>65.080 - Fertilizers</t>
  </si>
  <si>
    <t>Consumer information, labelling (TBT); Prevention of deceptive practices and consumer protection (TBT); Protection of human health or safety (TBT); Protection of animal or plant life or health (TBT); Protection of the environment (TBT); Quality requirements (TBT); Reducing trade barriers and facilitating trade (TBT); Cost saving and productivity enhancement (TBT)</t>
  </si>
  <si>
    <r>
      <rPr>
        <sz val="11"/>
        <rFont val="Calibri"/>
      </rPr>
      <t>https://members.wto.org/crnattachments/2023/TBT/UGA/23_0518_00_e.pdf</t>
    </r>
  </si>
  <si>
    <t>DRS 540: 2023, Reaction to fire tests for building products — Building products excluding floorings exposed to the thermal attack by a single burning item</t>
  </si>
  <si>
    <t>This Draft Rwanda standard specifies a method of test for determining the reaction to fire performance of construction products excluding floorings when exposed to thermal attack by a single burning item (SBI). The_x000D_
calculation procedures are given in Annex A. Information on the precision of the test method is given in Annex B. The calibration procedures are given in Annexes C and D, of which Annex C is a normative annex._x000D_
NOTE This document has been developed to determine the reaction to fire performance of essentially flat products. The treatment of some families of products, e.g. linear products (pipes, ducts, cables etc.), can need special rules.</t>
  </si>
  <si>
    <t>Construction materials in general (ICS code(s): 91.100.01)</t>
  </si>
  <si>
    <t>701690 - Paving blocks, slabs, bricks, squares, tiles and other articles of pressed or moulded glass, whether or not wired, for building or construction purposes (excl. laminated safety glass and multiple-walled insulating units of glass); leaded lights and the like, multicellular or foam glass in blocks, panels, plates, shells or similar forms (excl. glass cubes and other glass smallwares for mosaics or similar decorative purposes)</t>
  </si>
  <si>
    <t>91.100.01 - Construction materials in general</t>
  </si>
  <si>
    <t>Prevention of deceptive practices and consumer protection (TBT); Consumer information, labelling (TBT); Protection of human health or safety (TBT); Quality requirements (TBT); Reducing trade barriers and facilitating trade (TBT)</t>
  </si>
  <si>
    <r>
      <rPr>
        <sz val="11"/>
        <rFont val="Calibri"/>
      </rPr>
      <t>https://members.wto.org/crnattachments/2023/TBT/RWA/23_0542_00_e.pdf</t>
    </r>
  </si>
  <si>
    <t>DRS 333: 2023, Herbal cosmetic products— General requirements</t>
  </si>
  <si>
    <t xml:space="preserve">This Draft Rwanda Standard primarily provides general requirements for herbal cosmetic products aimed at ensuring the safety, efficacy and quality of these products for consumers._x000D_
This document does not apply to cosmetic products intended to be used for medicinal purpose._x000D_
</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</si>
  <si>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</si>
  <si>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https://members.wto.org/crnattachments/2023/TBT/RWA/23_0580_00_e.pdf</t>
    </r>
  </si>
  <si>
    <t>DRS 149: 2023, Cooked packaged beans— Specification</t>
  </si>
  <si>
    <t>This Draft Rwanda Standard specifies the requirements, sampling and test methods for cooked packaged beans (Phaseolus vulgarisL.) intended for human consumption.</t>
  </si>
  <si>
    <t>Prepackaged and prepared foods (ICS code(s): 67.230)</t>
  </si>
  <si>
    <t>0710 - Vegetables, uncooked or cooked by steaming or boiling in water, frozen</t>
  </si>
  <si>
    <t>67.230 - Prepackaged and prepared foods</t>
  </si>
  <si>
    <r>
      <rPr>
        <sz val="11"/>
        <rFont val="Calibri"/>
      </rPr>
      <t>https://members.wto.org/crnattachments/2023/TBT/RWA/23_0570_00_e.pdf</t>
    </r>
  </si>
  <si>
    <t>DRS 556: 2023, Synthetic resin floorings — Code of practice</t>
  </si>
  <si>
    <t>This Draft Rwanda Standard gives recommendations for the design and installation of in situ synthetic resin flooring used internally in buildings, where they are bonded to direct finished concrete slabs, fine concrete_x000D_
screeds and to existing concrete floors. The installation of resilient sports surfacing based on synthetic resins is not covered by this code of practice.</t>
  </si>
  <si>
    <t>Paper products in general (ICS code(s): 85.080.01)</t>
  </si>
  <si>
    <t>47 - PULP OF WOOD OR OF OTHER FIBROUS CELLULOSIC MATERIAL; RECOVERED (WASTE AND SCRAP) PAPER OR PAPERBOARD</t>
  </si>
  <si>
    <t>85.080.01 - Paper products in general</t>
  </si>
  <si>
    <r>
      <rPr>
        <sz val="11"/>
        <rFont val="Calibri"/>
      </rPr>
      <t>https://members.wto.org/crnattachments/2023/TBT/RWA/23_0529_00_e.pdf</t>
    </r>
  </si>
  <si>
    <t>DKS 2170-1:2022 Medical gases — Specification. Part: 1. Medical Oxygen </t>
  </si>
  <si>
    <t>This Part 1 of KS 2170 prescribes the requirements and test methods for compressed medical oxygen intended for inhalation</t>
  </si>
  <si>
    <t>Instruments and appliances used in medical, surgical, dental or veterinary sciences, incl. scintigraphic apparatus, other electro-medical apparatus and sight-testing instruments, n.e.s. (HS code(s): 9018); Anaesthetic, respiratory and reanimation equipment (ICS code(s): 11.040.10)</t>
  </si>
  <si>
    <t>9018 - Instruments and appliances used in medical, surgical, dental or veterinary sciences, incl. scintigraphic apparatus, other electro-medical apparatus and sight-testing instruments, n.e.s.</t>
  </si>
  <si>
    <t>11.040.10 - Anaesthetic, respiratory and reanimation equipment</t>
  </si>
  <si>
    <t>Quality requirements (TBT); Prevention of deceptive practices and consumer protection (TBT); Protection of human health or safety (TBT)</t>
  </si>
  <si>
    <r>
      <rPr>
        <sz val="11"/>
        <rFont val="Calibri"/>
      </rPr>
      <t>https://members.wto.org/crnattachments/2023/TBT/KEN/23_0520_00_e.pdf</t>
    </r>
  </si>
  <si>
    <t>DRS 359: 2023, Spirulina — Specification</t>
  </si>
  <si>
    <t xml:space="preserve">This Rwanda Standard specifies the requirements, sampling and test methods for spirulina._x000D_
</t>
  </si>
  <si>
    <t>Spices and condiments (ICS code(s): 67.220.10)</t>
  </si>
  <si>
    <t>091099 - Spices (excl. pepper of the genus Piper, fruit of the genus Capsicum or of the genus Pimenta, vanilla, cinnamon, cinnamontree flowers, clove "wholefruit", clove stems, nutmeg, mace, cardamoms, seeds of anise, badian, fennel, coriander, cumin and caraway, and juniper berries, ginger, saffron, turmeric "curcuma" and mixtures of various types of spices)</t>
  </si>
  <si>
    <t>67.220.10 - Spices and condiments</t>
  </si>
  <si>
    <r>
      <rPr>
        <sz val="11"/>
        <rFont val="Calibri"/>
      </rPr>
      <t>https://members.wto.org/crnattachments/2023/TBT/RWA/23_0591_00_e.pdf</t>
    </r>
  </si>
  <si>
    <t>DRS 150: 2023, Cooked packaged maize— Specification</t>
  </si>
  <si>
    <t>This Draft Rwanda Standard specifies the requirements, sampling and test methods for cooked packaged maize (Zea mays indentataL. and/or Zea mays indurataL. or their hybrids) intended for human consumption._x000D_
This standard does not include corn-on-the-cob.</t>
  </si>
  <si>
    <t>(HS code(s): 1005); Prepackaged and prepared foods (ICS code(s): 67.230)</t>
  </si>
  <si>
    <t>1005 - Maize or corn</t>
  </si>
  <si>
    <r>
      <rPr>
        <sz val="11"/>
        <rFont val="Calibri"/>
      </rPr>
      <t>https://members.wto.org/crnattachments/2023/TBT/RWA/23_0572_00_e.pdf</t>
    </r>
  </si>
  <si>
    <t>DRS 350: 2023, Iron bio-fortified dry beans — Specification</t>
  </si>
  <si>
    <t>This Draft Rwanda Standard specifies requirements, sampling and test methods for iron bio-fortified dry common beans (Phaseolus vulgaris L.) intended for human consumption</t>
  </si>
  <si>
    <t>Cereals, pulses and derived products (ICS code(s): 67.060)</t>
  </si>
  <si>
    <t>110319 - Groats and meal of cereals (excl. wheat and maize)</t>
  </si>
  <si>
    <r>
      <rPr>
        <sz val="11"/>
        <rFont val="Calibri"/>
      </rPr>
      <t>https://members.wto.org/crnattachments/2023/TBT/RWA/23_0584_00_e.pdf</t>
    </r>
  </si>
  <si>
    <t>DRS 489-5: 2023, Oils for cosmetic use — Specification Part 5: Macadamia oil</t>
  </si>
  <si>
    <t>This Draft Rwanda Standard specifies the requirements, sampling and test methods for macadamia oil for cosmetic industry.</t>
  </si>
  <si>
    <t>Consumer information, labelling (TBT); Prevention of deceptive practices and consumer protection (TBT); Quality requirements (TBT); Harmonization (TBT); Protection of human health or safety (TBT); Reducing trade barriers and facilitating trade (TBT)</t>
  </si>
  <si>
    <r>
      <rPr>
        <sz val="11"/>
        <rFont val="Calibri"/>
      </rPr>
      <t>https://members.wto.org/crnattachments/2023/TBT/RWA/23_0577_00_e.pdf</t>
    </r>
  </si>
  <si>
    <t>DRS 537: 2023, Masonry units test methods — Determination of compressive strength</t>
  </si>
  <si>
    <t>This Draft Rwanda Standard specifies test methods for determining the compressive strength of masonry units.</t>
  </si>
  <si>
    <r>
      <rPr>
        <sz val="11"/>
        <rFont val="Calibri"/>
      </rPr>
      <t>https://members.wto.org/crnattachments/2023/TBT/RWA/23_0545_00_e.pdf</t>
    </r>
  </si>
  <si>
    <t>DRS 549-1:2023, Code of good chicken husbandry practices for poultry — Part 1: Broiler and layers</t>
  </si>
  <si>
    <t>This Working Draft specifies the general principles of good practice and minimum requirements for the production, handling, transportation and storage of chicken and its products within the farm, in the commercial or backyard rearing/farming of broiler and layer chickens for food use.</t>
  </si>
  <si>
    <t>Poultry and eggs (ICS code(s): 67.120.20)</t>
  </si>
  <si>
    <t>040721 - Fresh eggs of domestic fowls, in shell (excl. fertilised for incubation)</t>
  </si>
  <si>
    <t>67.120.20 - Poultry and eggs</t>
  </si>
  <si>
    <r>
      <rPr>
        <sz val="11"/>
        <rFont val="Calibri"/>
      </rPr>
      <t>https://members.wto.org/crnattachments/2023/TBT/RWA/23_0537_00_e.pdf</t>
    </r>
  </si>
  <si>
    <t>DRS 125: 2023, Fresh tofu — Specification</t>
  </si>
  <si>
    <t>This Draft Rwanda Standard specifies requirements, sampling and test methods for fresh tofu intended for human consumption.</t>
  </si>
  <si>
    <t>110320 - Cereal pellets</t>
  </si>
  <si>
    <r>
      <rPr>
        <sz val="11"/>
        <rFont val="Calibri"/>
      </rPr>
      <t>https://members.wto.org/crnattachments/2023/TBT/RWA/23_0569_00_e.pdf</t>
    </r>
  </si>
  <si>
    <t>DKS 2416-1.3:2023 Information technology — learning, education, and training — Computer hardware intended for eLearning — Specification Part 1.3 Tablet computer</t>
  </si>
  <si>
    <t>This Kenya Standard specifies the minimum requirement for tablet computers necessary to support the effective use of IT in Learning, Education and Training (IT LET).</t>
  </si>
  <si>
    <t>Microprocessor systems (ICS code(s): 35.160); IT applications in other fields (ICS code(s): 35.240.99)</t>
  </si>
  <si>
    <t>35.160 - Microprocessor systems; 35.240.99 - IT applications in other fields</t>
  </si>
  <si>
    <t>Reducing trade barriers and facilitating trade (TBT); Quality requirements (TBT); Prevention of deceptive practices and consumer protection (TBT)</t>
  </si>
  <si>
    <r>
      <rPr>
        <sz val="11"/>
        <rFont val="Calibri"/>
      </rPr>
      <t>https://members.wto.org/crnattachments/2023/TBT/KEN/23_0524_00_e.pdf</t>
    </r>
  </si>
  <si>
    <t>Chile</t>
  </si>
  <si>
    <t>Modifica Resolución N° 1.557, de 2014 del SAG que establece exigencias para la autorización de plaguicidas (Amendment to SAG Resolution No. 1.557 of 2014 establishing requirements for the authorization of pesticides) (4 pages, in Spanish)</t>
  </si>
  <si>
    <t>This document notifies that Resolution No. 7128/2022 introduced amendments to Resolution No. 1557/2014 "Establishing requirements for the authorization of pesticides", which in substance incorporates one more option for the evaluation and authorization of pesticides for agricultural use, for those that have already undergone the process for recognition of the registration or authorization of an active substance identical to a pesticide already authorized by the relevant authority in the United States of America or the European Union, adding the requirements and conditions necessary to qualify for recognition. The authorization of these pesticides by SAG under this mechanism will be on the condition that the registration or authorization of the active substance in the United States of America or the European Union remain in force. Recognition as an option was already available in the regulations on the authorization of semiochemical pesticides (Resolution No. 2082/2022), and this amendment extends to all pesticides regulated by Resolution No. 1557/2014, in accordance with the principle of applicability. The amendments to SAG Resolution No. 1.557 of 2014 establishing requirements for the authorization of pesticides are available on the website of the Library of the National Congress of Chile http://www.sag.gob.cl/[ https://bcn.cl/3b6k4 ].</t>
  </si>
  <si>
    <t>Agricultural pesticides</t>
  </si>
  <si>
    <r>
      <rPr>
        <sz val="11"/>
        <rFont val="Calibri"/>
      </rPr>
      <t xml:space="preserve">https://members.wto.org/crnattachments/2023/TBT/CHL/23_0621_00_s.pdf
https://bcn.cl/3b6k4
</t>
    </r>
  </si>
  <si>
    <t>Partial amendment to the Minimum Requirements for Biological Products.Partial amendment to The Public Notice on National Release Testing.</t>
  </si>
  <si>
    <t>The Minimum Requirements for Biological Products will be amended as follows；To add the standard for a vaccine product to be newly approved; “Nasally Live Attenuated Influenza Vaccine”, “Adsorbed Diphtheria-purified Pertussis-tetanus-inactivated polio Haemophilus TYPE b Combined Vaccine”. Partially amended to “Diphtheria Toxoid”, “Adsorbed Diphtheria Toxioid”, “Adsorbed Diphtheria Toxioid for Adult Use”, “Adsorbed Diphtheria-tetanus Combined Toxoid”, “Tetanus Toxoid”, “Adsorbed Tetanus Toxoid”, “Adsorbed Purified Pertussis Vaccine”, “Adsorbed Diphtheria-purified Pertussis-tetanus Combined Vaccine”, “Adsorbed Diphtheria-purified Pertussis-tetanus-inactivated polio (Sabin strain) Combined Vaccine”, “Freeze-dried Haemophilus TYPE b Vaccine (Tetanus Toxoid Conjugate)”, “Inactivated Polio Vaccine (Salk Vaccine)”. To delete “Adsorbed Diphtheria-purified Pertussis-tetanus-inactivated polio (Salk Vaccine) Combined Vaccine”.The test for pH and test for abnormal toxicity (“test for freedom from abnormal toxicity”) will be deleted from monographs for “Freeze-dried Inactivated Tissue Culture Hepatitis A Vaccine”, “Freeze-dried Gas Gangrene Antitoxin, Equine”, “Freeze-dried Inactivated Tissue Culture Rabies Vaccine”, “Freeze-dried Diphtheria Antitoxin, Equine”, “Freeze-dried Habu Antivenom, Equine”, “Freeze-dried Botulism Antitoxin, Equine”, “Freeze-dried Mamushi Antivenom, Equine”.The Public Notice on National Release Testing will be amended as follows；To add the standard for a vaccine product to be newly approved; “Nasally Live Attenuated Influenza Vaccine”, “Adsorbed Diphtheria-purified Pertussis-tetanus-inactivated polio Haemophilus TYPE b Combined Vaccine”. Partially amended to “Diphtheria Toxoid”, “Adsorbed Diphtheria Toxioid”, “Adsorbed Diphtheria Toxioid for Adult Use”, “Adsorbed Diphtheria-tetanus Combined Toxoid”, “Zoster Vaccine Recombinant, Adjuvanted”, “Tetanus Toxoid”, “Adsorbed Tetanus Toxoid”, “Adsorbed Purified Pertussis Vaccine”, “Adsorbed Diphtheria-purified Pertussis-tetanus Combined Vaccine”, “Adsorbed Diphtheria-purified Pertussis-tetanus-inactivated polio (Sabin strain) Combined Vaccine”, “Freeze-dried Haemophilus TYPE b Vaccine (Tetanus Toxoid Conjugate)”, “Inactivated Polio Vaccine (Salk Vaccine)” “Freeze-dried Inactivated Tissue Culture Hepatitis A Vaccine”, “Freeze-dried Gas Gangrene Antitoxin, Equine”, “Freeze-dried Inactivated Tissue Culture Rabies Vaccine”, “Freeze-dried Diphtheria Antitoxin, Equine”, “Freeze-dried Habu Antivenom, Equine”, “Freeze-dried Botulism Antitoxin, Equine”, “Freeze-dried Mamushi Antivenom, Equine”, “Human Anti-tetanus Immunoglobulin”. Accordingly, the fee, criterion and quantity for National Release Testing of the above-mentioned vaccine will be partially amended. To delete “Adsorbed Diphtheria-purified Pertussis-tetanus-inactivated polio (Salk Vaccine) Combined Vaccine”.</t>
  </si>
  <si>
    <t>Pharmaceutical products (HS: 30)</t>
  </si>
  <si>
    <r>
      <rPr>
        <sz val="11"/>
        <rFont val="Calibri"/>
      </rPr>
      <t>https://members.wto.org/crnattachments/2023/TBT/JPN/23_0592_00_e.pdf</t>
    </r>
  </si>
  <si>
    <t>DRS 555: 2023, Painting of structures in aggressive chemical environment— Code of practice</t>
  </si>
  <si>
    <t>This Draft Rwanda Standard provides guidelines in the selection of protective coating for painting of metallic, concrete and other types of surface of structures subjected to different chemical environment. It also briefly_x000D_
describes various types of coatings and the processes of surface preparation for painting.</t>
  </si>
  <si>
    <t>4810 - Paper and paperboard, coated on one or both sides with kaolin "China clay" or other inorganic substances, whith or without a binder, and with no other coating, whether or not surface-coloured, surface-decorated or printed, in rolls or in square or rectangular sheets, of any size (excl. all other coated papers and paperboards)</t>
  </si>
  <si>
    <r>
      <rPr>
        <sz val="11"/>
        <rFont val="Calibri"/>
      </rPr>
      <t>https://members.wto.org/crnattachments/2023/TBT/RWA/23_0530_00_e.pdf</t>
    </r>
  </si>
  <si>
    <t>DRS 557-1: 2023, Cockroach insecticides — Specification — Part 1: Bait formulations</t>
  </si>
  <si>
    <t>This Committee Draft prescribes the requirements, sampling and test methods for bait formulations used as insecticides against cockroaches in public health settings.</t>
  </si>
  <si>
    <t>Insecticides (ICS code(s): 65.100.10)</t>
  </si>
  <si>
    <t>380891 - Insecticides, put up in forms or packings for retail sale or as preparations or articles (excl. goods of subheadings 3808.52 to 3808.69)</t>
  </si>
  <si>
    <t>65.100.10 - Insecticides</t>
  </si>
  <si>
    <t>Consumer information, labelling (TBT); Prevention of deceptive practices and consumer protection (TBT); Quality requirements (TBT); Reducing trade barriers and facilitating trade (TBT); Protection of the environment (TBT)</t>
  </si>
  <si>
    <r>
      <rPr>
        <sz val="11"/>
        <rFont val="Calibri"/>
      </rPr>
      <t>https://members.wto.org/crnattachments/2023/TBT/RWA/23_0531_00_e.pdf</t>
    </r>
  </si>
  <si>
    <t>DRS 79: 2023, Flavoured soft drinks — Specification</t>
  </si>
  <si>
    <t>1.1 This Draft Rwanda Standard specifies the requirements, sampling and test methods for flavoured soft drinks._x000D_
1.2 This standard applies to soft drinks flavoured with fruits, plant parts or their extracts other than fruits, or other food flavourings (natural/synthetic)._x000D_
1.3 This standard does not apply to soft drinks covered by specific individual standards</t>
  </si>
  <si>
    <t>Non-alcoholic beverages (ICS code(s): 67.160.20)</t>
  </si>
  <si>
    <t>220299 - Non-alcoholic beverages (excl. water, fruit or vegetable juices, milk and beer)</t>
  </si>
  <si>
    <t>67.160.20 - Non-alcoholic beverages</t>
  </si>
  <si>
    <r>
      <rPr>
        <sz val="11"/>
        <rFont val="Calibri"/>
      </rPr>
      <t>https://members.wto.org/crnattachments/2023/TBT/RWA/23_0565_00_e.pdf</t>
    </r>
  </si>
  <si>
    <t>DRS 101: 2023, Cookies — Specification</t>
  </si>
  <si>
    <t>This Draft Rwanda Standard specifies the requirements, sampling and test methods for cookies intended for human consumption.</t>
  </si>
  <si>
    <r>
      <rPr>
        <sz val="11"/>
        <rFont val="Calibri"/>
      </rPr>
      <t>https://members.wto.org/crnattachments/2023/TBT/RWA/23_0567_00_e.pdf</t>
    </r>
  </si>
  <si>
    <t>DRS 560: 2023, Gender equality — Requirements for promotion, implementation and accountability</t>
  </si>
  <si>
    <t xml:space="preserve">This Draft Rwanda Standard specifies requirements for promoting, implementing and accounting for gender equality in all categories of organizations regardless of their location, size and field of activities. This document focuses on addressing gender inequalities existing between women and men; girls and boys._x000D_
</t>
  </si>
  <si>
    <t>SERVICES. COMPANY ORGANIZATION, MANAGEMENT AND QUALITY. ADMINISTRATION. TRANSPORT. SOCIOLOGY (ICS code(s): 03)</t>
  </si>
  <si>
    <t>03 - SERVICES. COMPANY ORGANIZATION, MANAGEMENT AND QUALITY. ADMINISTRATION. TRANSPORT. SOCIOLOGY</t>
  </si>
  <si>
    <t>Prevention of deceptive practices and consumer protection (TBT); Quality requirements (TBT); Protection of human health or safety (TBT)</t>
  </si>
  <si>
    <r>
      <rPr>
        <sz val="11"/>
        <rFont val="Calibri"/>
      </rPr>
      <t>https://members.wto.org/crnattachments/2023/TBT/RWA/23_0558_00_e.pdf</t>
    </r>
  </si>
  <si>
    <t>DKS 2416-1.2:2023 Information technology — learning, education, and training — Computer hardware intended for eLearning — Specification Part 1.2: Laptop computer</t>
  </si>
  <si>
    <t>This Kenya Standard specifies the minimum requirement for laptop computer necessary to support the effective use of IT in Learning, Education and Training (IT LET).</t>
  </si>
  <si>
    <r>
      <rPr>
        <sz val="11"/>
        <rFont val="Calibri"/>
      </rPr>
      <t>https://members.wto.org/crnattachments/2023/TBT/KEN/23_0523_00_e.pdf</t>
    </r>
  </si>
  <si>
    <t>DKS 2416-1.1:2023 Information technology — Learning, education and training — Computer hardware intended for eLearning — Specification. Part 1.1: Desktop computer </t>
  </si>
  <si>
    <t>This Kenya Standard specifies the minimum requirement for desktop computer hardware necessary to support the effective use of IT in Learning, Education and Training (IT LET).</t>
  </si>
  <si>
    <t>Prevention of deceptive practices and consumer protection (TBT); Quality requirements (TBT); Reducing trade barriers and facilitating trade (TBT)</t>
  </si>
  <si>
    <r>
      <rPr>
        <sz val="11"/>
        <rFont val="Calibri"/>
      </rPr>
      <t>https://members.wto.org/crnattachments/2023/TBT/KEN/23_0519_00_e.pdf</t>
    </r>
  </si>
  <si>
    <t>DRS 343: 2023, Banana Based Alcoholic Beverages (BBAB) — Specification</t>
  </si>
  <si>
    <t xml:space="preserve">This Rwanda Standard specifies the requirements, sampling and test methods for Banana Based Alcoholic Beverages._x000D_
This standard does not apply to urwagwa, banana wine and plant flavoured alcoholic beverages_x000D_
</t>
  </si>
  <si>
    <t>(HS code(s): 22); Alcoholic beverages (ICS code(s): 67.160.10)</t>
  </si>
  <si>
    <t>22 - BEVERAGES, SPIRITS AND VINEGAR</t>
  </si>
  <si>
    <t>67.160.10 - Alcoholic beverages</t>
  </si>
  <si>
    <r>
      <rPr>
        <sz val="11"/>
        <rFont val="Calibri"/>
      </rPr>
      <t>https://members.wto.org/crnattachments/2023/TBT/RWA/23_0581_00_e.pdf</t>
    </r>
  </si>
  <si>
    <t>DRS 388: 2023, Roasted soybean flour — Specification</t>
  </si>
  <si>
    <t>This Draft Rwanda Standard specifies the requirements, sampling and test methods for roasted soybean flour made from varieties (cultivars) grown from Glycine max (L.) Merr. intended for human consumption</t>
  </si>
  <si>
    <t>10 - CEREALS</t>
  </si>
  <si>
    <r>
      <rPr>
        <sz val="11"/>
        <rFont val="Calibri"/>
      </rPr>
      <t>https://members.wto.org/crnattachments/2023/TBT/RWA/23_0586_00_e.pdf</t>
    </r>
  </si>
  <si>
    <t>DRS 397-4: 2023, Use of glass in building — Part 4: Fire and loading</t>
  </si>
  <si>
    <t>This Draft Rwanda Standardcoversselection and installation of glass in buildings, subject to wind loading, seismic loading and special considerations for fire-rated glass including its related materials._x000D_
This standard does not cover the following:_x000D_
a) glazing system including frameless glazing system; and_x000D_
b) patent glazing.</t>
  </si>
  <si>
    <t>Glass in building (ICS code(s): 81.040.20)</t>
  </si>
  <si>
    <t>81.040.20 - Glass in building</t>
  </si>
  <si>
    <t>Consumer information, labelling (TBT); Prevention of deceptive practices and consumer protection (TBT); Quality requirements (TBT); Reducing trade barriers and facilitating trade (TBT); Protection of human health or safety (TBT)</t>
  </si>
  <si>
    <r>
      <rPr>
        <sz val="11"/>
        <rFont val="Calibri"/>
      </rPr>
      <t>https://members.wto.org/crnattachments/2023/TBT/RWA/23_0527_00_e.pdf</t>
    </r>
  </si>
  <si>
    <t>DRS 551: 2023, Vegetable jams and jellies — Specification</t>
  </si>
  <si>
    <t>This Draft Rwanda Standard specifies requirements, sampling and test methods for jam and jelly intended for direct human consumption._x000D_
This standard does not apply to:_x000D_
a) products when indicated as being intended for further processing such as those intended for use in the manufacture of fine bakery wares, pastries or biscuits;_x000D_
b) products which are clearly intended or labelled as intended for special dietary uses;_x000D_
c) reduced sugar products or those with a very low sugar content; and_x000D_
d) products where the foodstuffs with sweetening properties have been replaced wholly or partially by_x000D_
e) food additive sweeteners.</t>
  </si>
  <si>
    <t>Meat and meat products (ICS code(s): 67.120.10)</t>
  </si>
  <si>
    <t>0201 - Meat of bovine animals, fresh or chilled</t>
  </si>
  <si>
    <t>67.120.10 - Meat and meat products</t>
  </si>
  <si>
    <r>
      <rPr>
        <sz val="11"/>
        <rFont val="Calibri"/>
      </rPr>
      <t>https://members.wto.org/crnattachments/2023/TBT/RWA/23_0535_00_e.pdf</t>
    </r>
  </si>
  <si>
    <t>DRS 552: 2023, Vegetable juices and nectars — Specification</t>
  </si>
  <si>
    <t>This Working Draft Standard specifies the requirements, sampling and test methods for vegetable juices and nectars intended for direct human consumption or for further processing.</t>
  </si>
  <si>
    <t>Fruits, vegetables and derived products in general (ICS code(s): 67.080.01)</t>
  </si>
  <si>
    <t>67.080.01 - Fruits, vegetables and derived products in general</t>
  </si>
  <si>
    <r>
      <rPr>
        <sz val="11"/>
        <rFont val="Calibri"/>
      </rPr>
      <t>https://members.wto.org/crnattachments/2023/TBT/RWA/23_0534_00_e.pdf</t>
    </r>
  </si>
  <si>
    <t>DRS 370: 2023, Mayonnaise — Specification</t>
  </si>
  <si>
    <t>This Draft Rwanda Standard specifies the requirements, sampling and test methods for mayonnaise intended for human consumption.</t>
  </si>
  <si>
    <t>Animal and vegetable fats and oils (ICS code(s): 67.200.10)</t>
  </si>
  <si>
    <t>15 - ANIMAL OR VEGETABLE FATS AND OILS AND THEIR CLEAVAGE PRODUCTS; PREPARED EDIBLE FATS; ANIMAL OR VEGETABLE WAXES</t>
  </si>
  <si>
    <t>67.200.10 - Animal and vegetable fats and oils</t>
  </si>
  <si>
    <r>
      <rPr>
        <sz val="11"/>
        <rFont val="Calibri"/>
      </rPr>
      <t>https://members.wto.org/crnattachments/2023/TBT/RWA/23_0588_00_e.pdf</t>
    </r>
  </si>
  <si>
    <t>DRS 389: 2023, Popcorn— Specification</t>
  </si>
  <si>
    <t>This Draft Rwanda Standard specifies the requirements, sampling and test methods for popcorn of Zea mays everta variety intended for human consumption.</t>
  </si>
  <si>
    <t>110313 - Groats and meal of maize "corn"</t>
  </si>
  <si>
    <r>
      <rPr>
        <sz val="11"/>
        <rFont val="Calibri"/>
      </rPr>
      <t>https://members.wto.org/crnattachments/2023/TBT/RWA/23_0585_00_e.pdf</t>
    </r>
  </si>
  <si>
    <t>DRS 169: 2023, Chilli oil — Specification</t>
  </si>
  <si>
    <t>This Draft Rwanda Standard specifies the requirements, sampling and test methods for chilli oil intended for human consumption.</t>
  </si>
  <si>
    <r>
      <rPr>
        <sz val="11"/>
        <rFont val="Calibri"/>
      </rPr>
      <t>https://members.wto.org/crnattachments/2023/TBT/RWA/23_0575_00_e.pdf</t>
    </r>
  </si>
  <si>
    <t>DRS 538: 2023, Masonry units test methods — Determination of initial shear strength</t>
  </si>
  <si>
    <t>This Draft Rwanda Standard specifies a method for determining the in plane initial shear strength of horizontal bed joints in masonry using a specimen tested in shear._x000D_
Guidance is given on the preparation of the specimens, the conditioning required before testing, the testing machine, the method of test, the method of calculation and the contents of the test report.</t>
  </si>
  <si>
    <t>Masonry (ICS code(s): 91.080.30)</t>
  </si>
  <si>
    <t>91.080.30 - Masonry</t>
  </si>
  <si>
    <r>
      <rPr>
        <sz val="11"/>
        <rFont val="Calibri"/>
      </rPr>
      <t>https://members.wto.org/crnattachments/2023/TBT/RWA/23_0544_00_e.pdf</t>
    </r>
  </si>
  <si>
    <t>DRS 550: 2023, Production, handling and transportation of eggs — Code of practice</t>
  </si>
  <si>
    <t>This Working Draft applies to the primary production, sorting, grading, storing, and distribution of table eggs produced by domesticated chicken intended for human consumption.</t>
  </si>
  <si>
    <r>
      <rPr>
        <sz val="11"/>
        <rFont val="Calibri"/>
      </rPr>
      <t>https://members.wto.org/crnattachments/2023/TBT/RWA/23_0536_00_e.pdf</t>
    </r>
  </si>
  <si>
    <t>DRS 371: 2023, Fresh garlic — Specification</t>
  </si>
  <si>
    <t xml:space="preserve">This Draft Rwanda Standard specifies requirements, classification and sampling for fresh garlic._x000D_
It applies to fresh garlic of varieties (cultivars) grown from Allium sativum var. sativum L. to be supplied fresh, semidry or dry to the consumer and to be used for industrial processing._x000D_
</t>
  </si>
  <si>
    <t>0910 - Ginger, saffron, turmeric "curcuma", thyme, bay leaves, curry and other spices (excl. pepper of the genus Piper, fruit of the genus Capsicum or of the genus Pimenta, vanilla, cinnamon, cinnamontree flowers, cloves [wholefruit], clove stems, nutmeg, mace, cardamoms, seeds of anise, badian, fennel, coriander, cumin and caraway, and juniper berries)</t>
  </si>
  <si>
    <r>
      <rPr>
        <sz val="11"/>
        <rFont val="Calibri"/>
      </rPr>
      <t>https://members.wto.org/crnattachments/2023/TBT/RWA/23_0587_00_e.pdf</t>
    </r>
  </si>
  <si>
    <t>DRS 397-5: 2023, Use of glass in building — Part 5: Safety related to human impact</t>
  </si>
  <si>
    <t>This Draft Rwanda Standard covers selection, handling, installation and manifestation of glass in buildings, subject to safety with respect to human impact of the occupants._x000D_
This standard does not cover the following:_x000D_
a) glazing system including frameless glazing system; and_x000D_
b) patent glazing.</t>
  </si>
  <si>
    <r>
      <rPr>
        <sz val="11"/>
        <rFont val="Calibri"/>
      </rPr>
      <t>https://members.wto.org/crnattachments/2023/TBT/RWA/23_0526_00_e.pdf</t>
    </r>
  </si>
  <si>
    <t>DRS 553: 2023, Fish seeds and fingerling — Requirements for certification</t>
  </si>
  <si>
    <t>This Working Draft Standard specifies the certification requirements for the production of fish seed production, rearing, stocking, transport of fish seed and its monitoring. It includes requirements for eligible_x000D_
varieties/species, farm standards, farm inspections, laboratory standards, certificates, packaging and labelling, storage and transportation.</t>
  </si>
  <si>
    <r>
      <rPr>
        <sz val="11"/>
        <rFont val="Calibri"/>
      </rPr>
      <t>https://members.wto.org/crnattachments/2023/TBT/RWA/23_0533_00_e.pdf</t>
    </r>
  </si>
  <si>
    <t>DRS 415: 2023, Roasted sesame seeds — Specification</t>
  </si>
  <si>
    <t>This Draft Rwanda Standard specifies the requirements, sampling and test methods for roasted sesame seeds from the varieties (Sesamum indicum L.) intended for human consumption.</t>
  </si>
  <si>
    <t>(HS code(s): 120740); Plant growing (ICS code(s): 65.020.20)</t>
  </si>
  <si>
    <t>120740 - Sesamum seeds, whether or not broken</t>
  </si>
  <si>
    <t>65.020.20 - Plant growing</t>
  </si>
  <si>
    <t>Consumer information, labelling (TBT); Prevention of deceptive practices and consumer protection (TBT); Reducing trade barriers and facilitating trade (TBT); Quality requirements (TBT); Protection of human health or safety (TBT)</t>
  </si>
  <si>
    <r>
      <rPr>
        <sz val="11"/>
        <rFont val="Calibri"/>
      </rPr>
      <t>https://members.wto.org/crnattachments/2023/TBT/RWA/23_0525_00_e.pdf</t>
    </r>
  </si>
  <si>
    <t>DRS 529: 2023, Natural stone test methods — Determination of the breaking load at dowel hole</t>
  </si>
  <si>
    <t>This draft Rwanda standard specifies a test method to determine the breaking load at the dowel hole of natural stones used for cladding or lining in building.</t>
  </si>
  <si>
    <t>(HS code(s): 27); Mineral materials and products (ICS code(s): 91.100.15)</t>
  </si>
  <si>
    <t>27 - MINERAL FUELS, MINERAL OILS AND PRODUCTS OF THEIR DISTILLATION; BITUMINOUS SUBSTANCES; MINERAL WAXES</t>
  </si>
  <si>
    <t>91.100.15 - Mineral materials and products</t>
  </si>
  <si>
    <r>
      <rPr>
        <sz val="11"/>
        <rFont val="Calibri"/>
      </rPr>
      <t>https://members.wto.org/crnattachments/2023/TBT/RWA/23_0547_00_e.pdf</t>
    </r>
  </si>
  <si>
    <t>DRS 548: 2023, Processed chili — Specification</t>
  </si>
  <si>
    <t xml:space="preserve">This Working Draft Standard specifies the requirements, sampling and test methods for processed chili intended for direct human consumption excluding chilli oil and chilli sauce._x000D_
</t>
  </si>
  <si>
    <t>120999 - Seeds, fruits and spores, for sowing (excl. leguminous vegetables and sweetcorn, coffee, tea, maté and spices, cereals, oil seeds and oleaginous fruits, beets, forage plants, vegetable seeds, and seeds of herbaceous plants cultivated mainly for flowers or used primarily in perfumery, medicaments or for insecticidal, fungicidal or similar purposes)</t>
  </si>
  <si>
    <r>
      <rPr>
        <sz val="11"/>
        <rFont val="Calibri"/>
      </rPr>
      <t>https://members.wto.org/crnattachments/2023/TBT/RWA/23_0552_00_e.pdf</t>
    </r>
  </si>
  <si>
    <t>DRS 528: 2022, Natural stone test methods — Denomination criteria</t>
  </si>
  <si>
    <t>This Draft Rwanda Standard specifies the criteria for the designation (Denomination criteria) of natural stone from raw material to finished products.</t>
  </si>
  <si>
    <t>Mineral materials and products (ICS code(s): 91.100.15)</t>
  </si>
  <si>
    <t>Prevention of deceptive practices and consumer protection (TBT); Consumer information, labelling (TBT); Quality requirements (TBT); Reducing trade barriers and facilitating trade (TBT)</t>
  </si>
  <si>
    <r>
      <rPr>
        <sz val="11"/>
        <rFont val="Calibri"/>
      </rPr>
      <t>https://members.wto.org/crnattachments/2023/TBT/RWA/23_0548_00_e.pdf</t>
    </r>
  </si>
  <si>
    <t>DRS 78: 2023, Cakes — Specification</t>
  </si>
  <si>
    <t>This Draft Rwanda Standard specifies the requirements, sampling and test methods for cakes intended for human consumption._x000D_
This standard applies to plain cake, fruit cake, sponge cake and speciality cake.</t>
  </si>
  <si>
    <t>1905 - Bread, pastry, cakes, biscuits and other bakers' wares, whether or not containing cocoa; communion wafers, empty cachets of a kind suitable for pharmaceutical use, sealing wafers, rice paper and similar products</t>
  </si>
  <si>
    <r>
      <rPr>
        <sz val="11"/>
        <rFont val="Calibri"/>
      </rPr>
      <t>https://members.wto.org/crnattachments/2023/TBT/RWA/23_0564_00_e.pdf</t>
    </r>
  </si>
  <si>
    <t>DRS 369: 2023, Edible ice lollies — Specification</t>
  </si>
  <si>
    <t xml:space="preserve">This Draft Rwanda Standard specifies the requirements, sampling and test methods for edible ice lollies intended for human consumption._x000D_
It does not apply to ices from milk and milk products._x000D_
</t>
  </si>
  <si>
    <t>Sugar and sugar products (ICS code(s): 67.180.10)</t>
  </si>
  <si>
    <t>17011 - - Raw sugar not containing added flavouring or colouring matter :</t>
  </si>
  <si>
    <t>67.180.10 - Sugar and sugar products</t>
  </si>
  <si>
    <r>
      <rPr>
        <sz val="11"/>
        <rFont val="Calibri"/>
      </rPr>
      <t>https://members.wto.org/crnattachments/2023/TBT/RWA/23_0589_00_e.pdf</t>
    </r>
  </si>
  <si>
    <t>DRS 549: 2023, Natural stone test method — Determination of water absorption at atmospheric pressure</t>
  </si>
  <si>
    <t>This Draft Rwanda standard specifies a method for determining the water absorption of natural stone – see DRS 515 for terminology and DRS 5278 for denomination - by immersion in water at atmospheric pressure.</t>
  </si>
  <si>
    <r>
      <rPr>
        <sz val="11"/>
        <rFont val="Calibri"/>
      </rPr>
      <t>https://members.wto.org/crnattachments/2023/TBT/RWA/23_0538_00_e.pdf</t>
    </r>
  </si>
  <si>
    <t>DRS 14: 2023, Carbonated soft drinks — Specification</t>
  </si>
  <si>
    <t xml:space="preserve">This Draft Rwanda Standard specifies the requirements, sampling and test methods for carbonated soft drinks._x000D_
</t>
  </si>
  <si>
    <r>
      <rPr>
        <sz val="11"/>
        <rFont val="Calibri"/>
      </rPr>
      <t>https://members.wto.org/crnattachments/2023/TBT/RWA/23_0562_00_e.pdf</t>
    </r>
  </si>
  <si>
    <t>DRS 558: 2023, Compostable drinking straws — Specification</t>
  </si>
  <si>
    <t>This Draft Rwanda Standard specifies the requirements, sampling and test methods for compostable drinking straws._x000D_
It covers drinking straws made from natural plant material, such a plant fibers or Corn PLA. It will also cover drinking straws made from papers.</t>
  </si>
  <si>
    <t>Materials and articles in contact with foodstuffs (ICS code(s): 67.250)</t>
  </si>
  <si>
    <t>67.250 - Materials and articles in contact with foodstuffs</t>
  </si>
  <si>
    <r>
      <rPr>
        <sz val="11"/>
        <rFont val="Calibri"/>
      </rPr>
      <t>https://members.wto.org/crnattachments/2023/TBT/RWA/23_0528_00_e.pdf</t>
    </r>
  </si>
  <si>
    <t>Protection of Public Health (Food) (Labeling of pre-packaged food without gluten) 5783-2022</t>
  </si>
  <si>
    <t>Now proposed regulations named "Protection of Public Health (Food) (Labeling of pre-packaged food without gluten) 5783-2022" announced by the Israel Ministry of Health. This draft will replace previous regulations named "Public Health Regulations (Food) (Gluten Labeling), 5756-1996". It will apply to labeling food that does not contain gluten and will require marking with the words 'gluten-free' or 'inherently gluten-free', as required by the draft. These new regulations are based on and similar to the European Regulation (EU) No 1169/2011 on the provision of food information to consumers.This draft is part of a broader legislation that regulates the labeling requirements of pre-packaged food that causes allergy or intolerance, which will be notified separately.</t>
  </si>
  <si>
    <t>Food products in general (ICS code(s): 67.040)</t>
  </si>
  <si>
    <t>67.040 - Food products in general</t>
  </si>
  <si>
    <t>Protection of human health or safety (TBT); Consumer information, labelling (TBT); Harmonization (TBT)</t>
  </si>
  <si>
    <t>Labelling</t>
  </si>
  <si>
    <r>
      <rPr>
        <sz val="11"/>
        <rFont val="Calibri"/>
      </rPr>
      <t>https://members.wto.org/crnattachments/2023/TBT/ISR/23_0616_00_x.pdf
https://members.wto.org/crnattachments/2023/TBT/ISR/23_0616_01_x.pdf
https://members.wto.org/crnattachments/2023/TBT/ISR/23_0616_02_x.pdf</t>
    </r>
  </si>
  <si>
    <t>DRS 539: 202, Method of test for masonry — Determination of flexural strength</t>
  </si>
  <si>
    <t xml:space="preserve">This Draft Rwanda Standard specifies a method for determining the flexural strength of small masonry specimens for the two principal axes of loading. Guidance is given on the preparation of the specimens, the_x000D_
conditioning required before testing, the testing machine, the method of test, the method of calculation and the contents of the test report._x000D_
</t>
  </si>
  <si>
    <r>
      <rPr>
        <sz val="11"/>
        <rFont val="Calibri"/>
      </rPr>
      <t>https://members.wto.org/crnattachments/2023/TBT/RWA/23_0543_00_e.pdf</t>
    </r>
  </si>
  <si>
    <t>DRS 465-4: 2023, Pyrethrum-based insecticides—Specification —Part 4: Sprays (Aerosol dispensers, AE)</t>
  </si>
  <si>
    <t>This DraftRwanda Standard prescribes the requirements, sampling and test methods for pyrethrum-based_x000D_
insecticide formulation to be used as spray treatment (aerosol dispensers, AE) with the aim of protecting_x000D_
crops, animals or public health from insects’ pest or vectors.</t>
  </si>
  <si>
    <t>(HS code(s): 3808); Insecticides (ICS code(s): 65.100.10)</t>
  </si>
  <si>
    <t>3808 - Insecticides, rodenticides, fungicides, herbicides, anti-sprouting products and plant-growth regulators, disinfectants and similar products, put up for retail sale or as preparations or articles, e.g. sulphur-treated bands, wicks and candles, and fly-papers</t>
  </si>
  <si>
    <r>
      <rPr>
        <sz val="11"/>
        <rFont val="Calibri"/>
      </rPr>
      <t>https://members.wto.org/crnattachments/2023/TBT/RWA/23_0579_00_e.pdf</t>
    </r>
  </si>
  <si>
    <t>DRS 344: 2023, PIant flavoured alcoholic drinks —Specification</t>
  </si>
  <si>
    <t>This Rwanda Standard specifies the requirements, sampling and test methods for plant flavoured alcoholic drinks.</t>
  </si>
  <si>
    <t>Alcoholic beverages (ICS code(s): 67.160.10)</t>
  </si>
  <si>
    <t>Consumer information, labelling (TBT); Prevention of deceptive practices and consumer protection (TBT); Protection of the environment (TBT); Quality requirements (TBT)</t>
  </si>
  <si>
    <r>
      <rPr>
        <sz val="11"/>
        <rFont val="Calibri"/>
      </rPr>
      <t>https://members.wto.org/crnattachments/2023/TBT/RWA/23_0582_00_e.pdf</t>
    </r>
  </si>
  <si>
    <t>DRS 541: 2023, Natural stone test methods — Determination of resistance to ageing by thermal shock</t>
  </si>
  <si>
    <t xml:space="preserve">This Draft Rwanda standard specifies a method to assess possible changes of natural stones under the effect of sudden changes in temperature (thermal shock)._x000D_
</t>
  </si>
  <si>
    <r>
      <rPr>
        <sz val="11"/>
        <rFont val="Calibri"/>
      </rPr>
      <t>https://members.wto.org/crnattachments/2023/TBT/RWA/23_0540_00_e.pdf</t>
    </r>
  </si>
  <si>
    <t>DRS 542: 2023, Determination of slip resistance of pedestrian surfaces - Methods of evaluation</t>
  </si>
  <si>
    <t>This Draft Rwanda standard specifies test methods for determining the slip resistance of surfaces used by pedestrians._x000D_
NOTE It is also possible to use this document for measurements where persons might walk on trafficked areas.</t>
  </si>
  <si>
    <t>Road construction (ICS code(s): 93.080.10)</t>
  </si>
  <si>
    <t>7016 - Paving blocks, slabs, bricks, squares, tiles and other articles of pressed or moulded glass, whether or not wired, for building or construction purposes (excl. laminated safety glass and multiple-walled insulating units of glass); glass cubes and glass smallwares, whether or not on a backing, for mosaics or similar; leaded lights and similar; multicellular or foam glass in blocks, panels, plates, shells or like, n.e.s</t>
  </si>
  <si>
    <t>93.080.10 - Road construction</t>
  </si>
  <si>
    <r>
      <rPr>
        <sz val="11"/>
        <rFont val="Calibri"/>
      </rPr>
      <t>https://members.wto.org/crnattachments/2023/TBT/RWA/23_0539_00_e.pdf</t>
    </r>
  </si>
  <si>
    <t>DRS 288: 2023, Mixed dry beans — Specification</t>
  </si>
  <si>
    <t xml:space="preserve">This Draft Rwanda Standard specifies requirements, sampling and test methods for mixed dry common beans (Phaseolus vulgaris Linn.) intended for human consumption._x000D_
</t>
  </si>
  <si>
    <t>07133 - - Beans (Vigna spp., Phaseolus spp.) :</t>
  </si>
  <si>
    <r>
      <rPr>
        <sz val="11"/>
        <rFont val="Calibri"/>
      </rPr>
      <t>https://members.wto.org/crnattachments/2023/TBT/RWA/23_0578_00_e.pdf</t>
    </r>
  </si>
  <si>
    <t>DRS 554: 2023, Painting of buildings— Code of practice</t>
  </si>
  <si>
    <t>This Draft Rwanda Standard gives recommendations for good practice in initial painting and maintenance painting of buildings internally and externally, e.g. dwellings, offices, light industrial buildings, schools, hospitals, hotels and public buildings generally, in which decoration is a significant and often the major factor._x000D_
It takes into account the need to protect many building materials against the weather or other forms of attack normally encountered._x000D_
The coatings referred to in this code are principally of conventional type, as defined in A.2, but limited reference is made to specialist coatings (A.3) and factory-applied coatings (A.4)._x000D_
In respect of materials generally, the document does not cover in detail the wide and constantly increasing range available. Some materials have been excluded because of their obsolescence, limited or specialized_x000D_
usage or, in the case of newly-developed products, lack of experience of their performance in service._x000D_
This document does not also cover:_x000D_
a) decorative processes and other work usually carried out by specialists;_x000D_
b) the particular requirements of listed or historic buildings_x000D_
c) lime wash and distemper coatings;_x000D_
d) preservative treatments for structural timber;_x000D_
e) coatings for fire protection; and_x000D_
f) general safety hazards of access for painting (Annex C)._x000D_
The recommendations made in the code are intended to facilitate achievement of standards of finish likely to be acceptable in most cases in the types of buildings, providing that the work of other trades has been_x000D_
completed to a satisfactory standard. Where especially high standards of finish are necessary, more elaborate processes and systems than those described in the code might be necessary and should be specified_x000D_
accordingly.</t>
  </si>
  <si>
    <r>
      <rPr>
        <sz val="11"/>
        <rFont val="Calibri"/>
      </rPr>
      <t>https://members.wto.org/crnattachments/2023/TBT/RWA/23_0532_00_e.pdf</t>
    </r>
  </si>
  <si>
    <t>Protection of Public Health (Food) (Labelling of pre-packaged food that causes allergy or intolerance), 5783-2022</t>
  </si>
  <si>
    <t>New proposed regulations published by the Ministry of Health named "Protection of Public Health (Food) (Labelling of pre-packaged food that causes allergy or intolerance),  5782-2023".This draft adopts the European method of labeling food allergens as required by "Protection of Public Health Law (Food) 5775-2015" and by "Israel's Economic Policy Law (Legislation Amendments for the Implementation of the Economic Policy for Budget years 2021 and 2022), 5781-2021" (notified in G/TBT/N/ISR/1218).The proposed regulations distinguish between the marking of the presence of an allergen in the final product, which originates from the intentional addition of an allergenic component during the food production, and the presence of an allergen in the final product which is not intentional and which originates from cross-contamination at any stage of the production chain, including raw material, transportation, storage, manufacturing, packaging, etc.  The distinction between these two situations is expressed in the location of the marking on the label, so that an intentional addition will be expressed in a bold mandatory marking of the allergenic component within and as part of the list of ingredients, while the unintentional presence of an allergen will be marked separately from the list of ingredients and next to it and indicated by the words "may contain".In addition, it is proposed that these draft regulations will apply to food that causes allergies and also to food that causes intolerance, as customary in most developed countries.It is proposed that in the first stage, the regulations will apply to pre-packaged food only, including raw materials that arrive packaged to catering businesses.These regulations will also affect the gluten labeling regulations, which will be notified separately.  </t>
  </si>
  <si>
    <r>
      <rPr>
        <sz val="11"/>
        <rFont val="Calibri"/>
      </rPr>
      <t>https://members.wto.org/crnattachments/2023/TBT/ISR/23_0615_00_x.pdf
https://members.wto.org/crnattachments/2023/TBT/ISR/23_0615_01_x.pdf</t>
    </r>
  </si>
  <si>
    <t>DRS 361: 2023, Herbal jelly — Specification</t>
  </si>
  <si>
    <t>This Draft Rwanda Standard specifies the requirements, sampling and test methods for herbal petroleum jelly._x000D_
It does not apply to products intended to be used for medicinal purpose.</t>
  </si>
  <si>
    <r>
      <rPr>
        <sz val="11"/>
        <rFont val="Calibri"/>
      </rPr>
      <t>https://members.wto.org/crnattachments/2023/TBT/RWA/23_0590_00_e.pdf</t>
    </r>
  </si>
  <si>
    <t>DRS 536: 2023, Methods of test for masonry units — Determination of Dimensions</t>
  </si>
  <si>
    <t xml:space="preserve">This Draft Rwanda standard specifies a method of determining the overall dimensions, thickness and combined thickness of shells and webs, depth of voids and plane parallelism of the bed faces of masonry units._x000D_
</t>
  </si>
  <si>
    <r>
      <rPr>
        <sz val="11"/>
        <rFont val="Calibri"/>
      </rPr>
      <t>https://members.wto.org/crnattachments/2023/TBT/RWA/23_0546_00_e.pdf</t>
    </r>
  </si>
  <si>
    <t>Philippines</t>
  </si>
  <si>
    <t>Draft Administrative Order (AO) on Revised Guidelines on Food Additives and Processing Aids, Repealing Administrative Order 88-A s. 1984</t>
  </si>
  <si>
    <t>These guidelines are meant to achieve the following objectives:A. To establish guidelines prescribing:              1. The condition under which a food additive may be safely used; and    2. The maximum quantity of food additive which may be used or permitted to remain in or on such food.B. To meet the demand for specific guidance on the use of food additives and ensurefood safety, with the increasing awareness on safe food.C. To harmonize local food regulation with international food control laws, rules andregulations to ensure market access opportunities.D. To update the list of permitted food additives for their use and application in fooddistributed in the Philippines.</t>
  </si>
  <si>
    <t>Food additives (ICS code(s): 67.220.20)</t>
  </si>
  <si>
    <t>67.220.20 - Food additives</t>
  </si>
  <si>
    <t>Protection of human health or safety (TBT); Harmonization (TBT)</t>
  </si>
  <si>
    <r>
      <rPr>
        <sz val="11"/>
        <rFont val="Calibri"/>
      </rPr>
      <t>https://members.wto.org/crnattachments/2023/TBT/PHL/23_0515_00_e.pdf</t>
    </r>
  </si>
  <si>
    <t>Draft FDA Circular on “Guidelines on the Adoption of 2015 Philippine Dietary Reference Intakes (PDRI) for Declaration of Nutrition Information on the Labels Repealing Bureau Circular No. 16 s.2005 entitled “Adopting the 2002 Recommended Energy and Nutrient Intakes as the New Dietary Standard””</t>
  </si>
  <si>
    <t>This Circular aims to update the reference of dietary standard used in processed food products.</t>
  </si>
  <si>
    <t>FOOD TECHNOLOGY (ICS code(s): 67)</t>
  </si>
  <si>
    <t>67 - FOOD TECHNOLOGY</t>
  </si>
  <si>
    <t>Consumer information, labelling (TBT); Protection of human health or safety (TBT)</t>
  </si>
  <si>
    <r>
      <rPr>
        <sz val="11"/>
        <rFont val="Calibri"/>
      </rPr>
      <t>https://members.wto.org/crnattachments/2023/TBT/PHL/23_0516_00_e.pdf</t>
    </r>
  </si>
  <si>
    <t>Chinese Taipei</t>
  </si>
  <si>
    <t>Proposal for Legal Inspection Requirements for Drones (less than 2 kilograms in weight)</t>
  </si>
  <si>
    <t>Nowadays, drones are frequently used for multiple purposes, for examples, photography and light shows. In order to enhance consumer safety, the BSMI proposes to add drones (less than 2 kilograms in weight) into the scope of legal inspection. Two alternative conformity assessment procedures are made available for the choice of applicants, i.e. Registration of Product Certification (RPC) or Type-Approved Batch Inspection (TABI).</t>
  </si>
  <si>
    <t>8806.21.00.00-5；8806.22.00.10-2；8806.90.00.00-0；8806.92.00.10-7 (to be confirmed)</t>
  </si>
  <si>
    <t>88 - AIRCRAFT, SPACECRAFT, AND PARTS THEREOF</t>
  </si>
  <si>
    <t>49.020 - Aircraft and space vehicles in general</t>
  </si>
  <si>
    <r>
      <rPr>
        <sz val="11"/>
        <rFont val="Calibri"/>
      </rPr>
      <t>https://members.wto.org/crnattachments/2023/TBT/TPKM/23_0467_00_e.pdf
https://members.wto.org/crnattachments/2023/TBT/TPKM/23_0467_00_x.pdf</t>
    </r>
  </si>
  <si>
    <t>Propuesta de Modificación del Reglamento Sanitario de los Alimentos (RSA)DS.977/96, Artículo 120 bis, sobre disposición en el rótulo de los símbolos "ALTO EN" (Proposed amendment to the Food Health Regulations (RSA)DS.977/96, Article 120 bis, on the layout of "HIGH IN" symbols on labels) (2 pages, in Spanish)</t>
  </si>
  <si>
    <t>The notified proposed amendment has been prepared by MINSAL, with the aim of updating the graphic layout of labels with more than one "HIGH IN" symbol, as provided for in Article 120 of the Food Health Regulations, in order to make better use of the front of food labels and facilitate the placement of "HIGH IN" symbols on imported products.</t>
  </si>
  <si>
    <t>Food for human consumption</t>
  </si>
  <si>
    <t>Protection of human health or safety (TBT); Consumer information, labelling (TBT)</t>
  </si>
  <si>
    <r>
      <rPr>
        <sz val="11"/>
        <rFont val="Calibri"/>
      </rPr>
      <t>https://members.wto.org/crnattachments/2023/TBT/CHL/23_0489_00_s.pdf
https://www.minsal.cl/consultas-publicas-vigentes/</t>
    </r>
  </si>
  <si>
    <t>Proyecto de Decreto del Poder Ejecutivo que reglamenta los artículos 2 a 6 de la Ley Nº 19.824 (Draft Executive Decree regulating articles 2 to 6 of Law No. 19.824) (19 pages, in Spanish)</t>
  </si>
  <si>
    <t>The notified draft Executive Decree regulates articles 2 to 6 of Law No. 19,824 on road safety. The safety elements or measures required for different categories of motor vehicles are determined in order to guarantee compliance with minimum rules for the protection of occupants and other road users, as well as the mechanisms for verifying compliance with the corresponding requirements for imported vehicles and those assembled in the national territory.</t>
  </si>
  <si>
    <t>Motor vehicles</t>
  </si>
  <si>
    <t>43.020 - Road vehicles in general</t>
  </si>
  <si>
    <r>
      <rPr>
        <sz val="11"/>
        <rFont val="Calibri"/>
      </rPr>
      <t>https://members.wto.org/crnattachments/2023/TBT/URY/23_0478_00_s.pdf
https://www.gub.uy/ministerio-industria-energia-mineria/comunicacion/noticias/consulta-publica-sobre-proyecto-decreto-reglamentario-del-capitulo-i-ley</t>
    </r>
  </si>
  <si>
    <t>Botswana</t>
  </si>
  <si>
    <t>BOS 190:2013 Animal feeding stuffs – Pig feeds – Specification</t>
  </si>
  <si>
    <t>The standard specifies requirements for the following types of compounded feeds:_x000D_
a)pig creep meal;_x000D_
b)pig weaner meal;_x000D_
c)pig grower meal;_x000D_
d)pig finisher meal;_x000D_
e)lactation meal; and_x000D_
f)dry sow and boar meal.</t>
  </si>
  <si>
    <t>ICS 65.120</t>
  </si>
  <si>
    <t>2309 - Preparations of a kind used in animal feeding</t>
  </si>
  <si>
    <t>65.120 - Animal feeding stuffs</t>
  </si>
  <si>
    <t>National security requirements (TBT); Prevention of deceptive practices and consumer protection (TBT); Protection of animal or plant life or health (TBT); Quality requirements (TBT); Reducing trade barriers and facilitating trade (TBT)</t>
  </si>
  <si>
    <t>Animal feed</t>
  </si>
  <si>
    <t>DKS 2297:2022 Chicken essence — Specification</t>
  </si>
  <si>
    <t>This Kenya Standard specifies the requirements and the methods of sampling and test for chicken essence.</t>
  </si>
  <si>
    <t>Birds' eggs, in shell, fresh, preserved or cooked (HS code(s): 0407); Poultry and eggs (ICS code(s): 67.120.20)</t>
  </si>
  <si>
    <t>0407 - Birds' eggs, in shell, fresh, preserved or cooked</t>
  </si>
  <si>
    <t>Prevention of deceptive practices and consumer protection (TBT); Protection of human health or safety (TBT); Quality requirements (TBT); Consumer information, labelling (TBT)</t>
  </si>
  <si>
    <r>
      <rPr>
        <sz val="11"/>
        <rFont val="Calibri"/>
      </rPr>
      <t>https://members.wto.org/crnattachments/2023/TBT/KEN/23_0461_00_e.pdf</t>
    </r>
  </si>
  <si>
    <t>DKS 2980:2022 Bamboo toothpicks and skewers – specification</t>
  </si>
  <si>
    <t>This standard specifies the product types, technical requirements, inspection methods, inspection rules, identification, packaging, transportation and storage of bamboo toothpicks and skewers. This standard applies to bamboo toothpicks and skewers used for tooth picking, food, and beauty industry. This standard does not apply to coated bamboo toothpicks and skewers.</t>
  </si>
  <si>
    <t>Cookware, cutlery and flatware (ICS code(s): 97.040.60)</t>
  </si>
  <si>
    <t>97.040.60 - Cookware, cutlery and flatware</t>
  </si>
  <si>
    <t>Consumer information, labelling (TBT); Protection of human health or safety (TBT); Quality requirements (TBT)</t>
  </si>
  <si>
    <r>
      <rPr>
        <sz val="11"/>
        <rFont val="Calibri"/>
      </rPr>
      <t>https://members.wto.org/crnattachments/2023/TBT/KEN/23_0462_00_e.pdf</t>
    </r>
  </si>
  <si>
    <t>DKS 2974:2023 Disposable Bamboo Tableware — Specification</t>
  </si>
  <si>
    <t>This standard specification is concerned with the specification and methods of testing applied to " Disposable Bamboo tableware " made from bamboo such as plates, cups, spoons, forks, cutlery, etc. which are used only once.</t>
  </si>
  <si>
    <t>Tableware, kitchenware, other household articles and toilet articles, of plastics (excl. baths, shower-baths, washbasins, bidets, lavatory pans, seats and covers, flushing cisterns and similar sanitary ware) (HS code(s): 3924); Cookware, cutlery and flatware (ICS code(s): 97.040.60)</t>
  </si>
  <si>
    <t>3924 - Tableware, kitchenware, other household articles and toilet articles, of plastics (excl. baths, shower-baths, washbasins, bidets, lavatory pans, seats and covers, flushing cisterns and similar sanitary ware)</t>
  </si>
  <si>
    <t>Prevention of deceptive practices and consumer protection (TBT); Protection of human health or safety (TBT); Quality requirements (TBT)</t>
  </si>
  <si>
    <r>
      <rPr>
        <sz val="11"/>
        <rFont val="Calibri"/>
      </rPr>
      <t>https://members.wto.org/crnattachments/2023/TBT/KEN/23_0459_00_e.pdf</t>
    </r>
  </si>
  <si>
    <t>DKS 1172:2022 Chicken eggs - Specification </t>
  </si>
  <si>
    <t>This standard prescribes requirements and grading edible chicken eggs in-shell intended for human consumption.</t>
  </si>
  <si>
    <t>Protection of human health or safety (TBT); Quality requirements (TBT); Prevention of deceptive practices and consumer protection (TBT); Consumer information, labelling (TBT); Reducing trade barriers and facilitating trade (TBT)</t>
  </si>
  <si>
    <r>
      <rPr>
        <sz val="11"/>
        <rFont val="Calibri"/>
      </rPr>
      <t>https://members.wto.org/crnattachments/2023/TBT/KEN/23_0460_00_e.pdf</t>
    </r>
  </si>
  <si>
    <t>DKS 2296:2022 Chicken eggs — Methods for evaluation of quality</t>
  </si>
  <si>
    <t>This Kenya Standard specifies methods of sampling and test necessary to determine quality of fresh eggs. It includes external quality factors as they appear under direct examination and internal quality factors as they appear before candling light or when the egg is broken out and measured by Haugh units plus visual examination of the yolk portions.</t>
  </si>
  <si>
    <r>
      <rPr>
        <sz val="11"/>
        <rFont val="Calibri"/>
      </rPr>
      <t>https://members.wto.org/crnattachments/2023/TBT/KEN/23_0463_00_e.pdf</t>
    </r>
  </si>
  <si>
    <t>DKS 2973:2023 Bamboo particle board — Specification</t>
  </si>
  <si>
    <t>This standard covers the requirements of particle boards made of bamboo and other lignocellulosic materials for general purposes, having specific gravity in the range 0.5 to 0.9. This standard does not cover veneered particle boards, moulded particleboards, high- and low-density particleboards or particleboards faced by impregnated paper surfaces.</t>
  </si>
  <si>
    <t>- Boards, sheets, panels, tiles and similar articles, not ornamented : (HS code(s): 68091); Fibre and particle boards (ICS code(s): 79.060.20)</t>
  </si>
  <si>
    <t>68091 - - Boards, sheets, panels, tiles and similar articles, not ornamented :</t>
  </si>
  <si>
    <t>79.060.20 - Fibre and particle boards</t>
  </si>
  <si>
    <r>
      <rPr>
        <sz val="11"/>
        <rFont val="Calibri"/>
      </rPr>
      <t>https://members.wto.org/crnattachments/2023/TBT/KEN/23_0458_00_e.pdf</t>
    </r>
  </si>
  <si>
    <t>Brazil</t>
  </si>
  <si>
    <t>Ordinance 1.731, 29 December 2019 </t>
  </si>
  <si>
    <t>This Ordinance establishes the Regulatory Agenda of the National Traffic Department - DENATRAN for the biennium 2023/2024, in order to indicate regulatory issues to be studied in the period.</t>
  </si>
  <si>
    <t>Regulatory Agenda of the National Traffic Department - SENATRAN</t>
  </si>
  <si>
    <t>03.220 - Transport</t>
  </si>
  <si>
    <r>
      <rPr>
        <sz val="11"/>
        <rFont val="Calibri"/>
      </rPr>
      <t>https://www.gov.br/infraestrutura/pt-br/assuntos/transito/senatran/agenda-regulatoria-da-secretaria-nacional-de-transito</t>
    </r>
  </si>
  <si>
    <t>Proposed Regulations Amending the Passenger Automobile and Light Truck Greenhouse Gas Regulations</t>
  </si>
  <si>
    <t>The Passenger Automobile and Light Truck Greenhouse Gas EmissionRegulations have established progressively more stringent greenhouse gas emission standards for new light-duty vehicles since the 2011 model year.In the December 2020 Strengthened Climate Plan, the Government announced its intention to improve the efficiency of light-duty vehicles in the post-2025 period by aligning with the most stringent standards in North America. The 2030 Emissions Reduction Plan subsequently committed the Government to develop a light-duty vehicles (LDV) zero emission vehicle (ZEV) sales mandate, which will set annually increasing requirements towards achieving 100% LDV ZEV sales by 2035, including mandatory interim targets of at least 20% of all new LDVs offered for sale by 2026 and at least 60% by 2030.The proposed Regulations would implement these commitments by amending the current Regulations to add zero-emission vehicle requirements, beginning with model year 2026, as well as making administrative amendments to the current Regulations on pre-2026 model year vehicles, beginning with model year 2023. The most recent publication of Environment and Climate Change Canada’s Regulations Amending the Passenger Automobile and Light Truck Greenhouse Gas Emission Regulations will help Canada achieve its climate commitments.</t>
  </si>
  <si>
    <t>Motor cars and other motor vehicles principally designed for the transport of persons (HS Codes : 87.03)</t>
  </si>
  <si>
    <t>8703 - Motor cars and other motor vehicles principally designed for the transport of &lt;10 persons, incl. station wagons and racing cars (excl. motor vehicles of heading 8702)</t>
  </si>
  <si>
    <t>Other (TBT); Protection of the environment (TBT); Protection of human health or safety (TBT)</t>
  </si>
  <si>
    <r>
      <rPr>
        <sz val="11"/>
        <rFont val="Calibri"/>
      </rPr>
      <t>https://canadagazette.gc.ca/rp-pr/p1/2022/2022-12-31/html/reg1-eng.html (anglais)
https://canadagazette.gc.ca/rp-pr/p1/2022/2022-12-31/html/reg1-fra.html (français)</t>
    </r>
  </si>
  <si>
    <t>Draft Commission Delegated Directive amending Directive 2011/65/EU of the European Parliament and of the Council as regards an exemption for lead as a thermal stabilizer in polyvinyl chloride used as base material in sensors used in in-vitro diagnostic medical devices (7 pages, in English), (Annex - 2 pages, in English)</t>
  </si>
  <si>
    <t>This draft Commission Delegated Directive concerns applications for a specific and temporary exemption from the RoHS 2 (Directive 2011/65/EU) substance restrictions. The criteria for a new exemption are met and it is proposed to grant a time-limited exemption in Annex IV of that Directive. </t>
  </si>
  <si>
    <t>Electrical and electronic equipment (ICS – 31.020)</t>
  </si>
  <si>
    <t>31.020 - Electronic components in general</t>
  </si>
  <si>
    <r>
      <rPr>
        <sz val="11"/>
        <rFont val="Calibri"/>
      </rPr>
      <t>https://members.wto.org/crnattachments/2023/TBT/EEC/23_0440_01_e.pdf
https://members.wto.org/crnattachments/2023/TBT/EEC/23_0440_00_e.pdf</t>
    </r>
  </si>
  <si>
    <t>Australia</t>
  </si>
  <si>
    <t>Proposal P1059 Energy labelling on alcoholic beverages: Assessment Report (70 pages, in English).</t>
  </si>
  <si>
    <t>The proposal considers amending the Australia New Zealand Food Standards Code to require energy (kilojoule/kilocalorie) labelling information on packaged alcoholic beverages containing 0.5% or more ABV sold in Australia and New Zealand.FSANZ has undertaken an assessment and developed a proposed draft variation to the Code. Standards affected are:(a) Standard 1.1.2 Definitions used throughout the Code;(b) Standard 1.2.1 Requirements to have labels or otherwise provide information, and;(c) Standard 2.7.1 Labelling of alcoholic beverages and food containing alcohol. The proposed draft variation requires a declaration of energy content information in a prescribed format on packaged alcoholic beverages containing 0.5% or more ABV. The location of the declaration is not prescribed. A three year transition period and a stock-in-trade exemption for products packaged and labelled before the end of the transition period is proposed.  </t>
  </si>
  <si>
    <t>Imported and domestically produced packaged alcoholic beverages (HS Chapter 22) containing 0.5% or more alcohol by volume (ABV) that are required to bear a label for sale in Australia and New Zealand.</t>
  </si>
  <si>
    <r>
      <rPr>
        <sz val="11"/>
        <rFont val="Calibri"/>
      </rPr>
      <t>https://www.foodstandards.gov.au/code/proposals/Pages/Proposal-P1059---Energy-labelling-on-alcoholic-beverages.aspx</t>
    </r>
  </si>
  <si>
    <t>Draft Commission Implementing Regulation concerning the non-renewal of the approval of the active substance oxamyl, in accordance with Regulation (EC) No 1107/2009 of the European Parliament and of the Council, and amending Commission Implementing Regulation (EU) No 540/2011 </t>
  </si>
  <si>
    <t>This draft Commission Implementing Regulation provides that the approval of the active substance oxamyl is not renewed in accordance with Regulation (EC) No 1107/2009. EU Member States shall withdraw authorisations for plant protection products containing oxamyl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
  </si>
  <si>
    <t>oxamyl (pesticide active substance)</t>
  </si>
  <si>
    <t>Protection of animal or plant life or health (TBT); Protection of human health or safety (TBT); Protection of the environment (TBT)</t>
  </si>
  <si>
    <r>
      <rPr>
        <sz val="11"/>
        <rFont val="Calibri"/>
      </rPr>
      <t>https://members.wto.org/crnattachments/2023/TBT/EEC/23_0438_00_e.pdf</t>
    </r>
  </si>
  <si>
    <t>Proposal P1059 Energy labelling on alcoholic beverages: Assessment Report</t>
  </si>
  <si>
    <t>The proposal considers amending the Australia New Zealand Food Standards Code to require energy (kilojoule/kilocalorie) labelling information on packaged alcoholic beverages containing 0.5% or more ABV sold in Australia and New Zealand.FSANZ has undertaken an assessment and developed a proposed draft variation to the Code. Standards affected are:(a) Standard 1.1.2 Definitions used throughout the Code;(b) Standard 1.2.1 Requirements to have labels or otherwise provide information, and;(c) Standard 2.7.1 Labelling of alcoholic beverages and food containing alcohol. The proposed draft variation requires a declaration of energy content information in a prescribed format on packaged alcoholic beverages containing 0.5% or more ABV. The location of the declaration is not prescribed. A three year transition period and a stock-in-trade exemption for products packaged and labelled before the end of the transition period is proposed. </t>
  </si>
  <si>
    <t>Peru</t>
  </si>
  <si>
    <t>Proyecto de Norma Metrológica Peruana PNMP 015:2022 "Equipos de medida de la energía eléctrica - Requisitos Particulares - Parte 21: Medidores estáticos para energía activa de AC (clases 0,5, 1 y 2) (Draft Peruvian Metrology Standard (PNMP) No. 015:2022 "Electricity metering equipment - Particular Requirements - Part 21: Static meters for AC active energy (classes 0,5, 1 and 2); (19 pages, in Spanish)</t>
  </si>
  <si>
    <t>This draft Peruvian Metrology Standard applies only to static Watt-hour meters of accuracy classes 0,5, 1 and 2, designed for the measurement of alternating current electrical active energy in 50 Hz or 60 Hz networks, and applies only to their type tests.</t>
  </si>
  <si>
    <t>ICS: 17.220.20 Measuring instruments, electric energy, static meters HS: 9030.90.10.00 - Of instruments and apparatus for measuring electrical quantities</t>
  </si>
  <si>
    <t>903090 - Parts and accessories for instruments and apparatus for measuring or checking electrical quantities or for detecting ionising radiations, n.e.s.</t>
  </si>
  <si>
    <t>17.220.20 - Measurement of electrical and magnetic quantities</t>
  </si>
  <si>
    <t>Metrology</t>
  </si>
  <si>
    <r>
      <rPr>
        <sz val="11"/>
        <rFont val="Calibri"/>
      </rPr>
      <t xml:space="preserve">https://members.wto.org/crnattachments/2023/TBT/PER/23_0437_00_s.pdf
https://www.inacal.gob.pe/metrologia/categoria/normasmetrologicas
http://extranet.comunidadandina.org/sirt/public/buscapalavra.aspx
http://consultasenlinea.mincetur.gob.pe/notificaciones/Publico/FrmBuscador.aspx
</t>
    </r>
  </si>
  <si>
    <t>Russian Federation</t>
  </si>
  <si>
    <t>Amendments to the Customs Union Technical Regulation “On Safety of Perfume and Cosmetic Products” _x000D_
(CU TR 009/2011) (annual, 52 pages, in Russian).</t>
  </si>
  <si>
    <t>Updating of Annexes 1-5 to the Customs Union Technical regulation  "On Safety of Perfume and Cosmetic Products" (CU TR 009/2011)</t>
  </si>
  <si>
    <t>Perfume and cosmetic products</t>
  </si>
  <si>
    <r>
      <rPr>
        <sz val="11"/>
        <rFont val="Calibri"/>
      </rPr>
      <t>https://docs.eaeunion.org/pd/ru-ru/0108029/pd_10012023</t>
    </r>
  </si>
  <si>
    <t>Proyecto de Norma Metrológica Peruana PNMP 014:2022 - "Equipos de medida de la energía eléctrica. Requisitos generales, ensayos y condiciones de ensayo. Equipos de medida" (Draft Peruvian Metrology Standard (PNMP) No. 014:2022 - "Electric energy measuring instruments. General requirements, tests and test conditions. Measuring instruments"); (186 pages, in Spanish) 6. | Description of content: The notified draft Peruvian Metrology Standard specifies the requirements and associated tests, with their appropriate conditions for type testing of AC and DC electricity meters. This document details functional, mechanical, electrical and marking requirements, test methods and test conditions, including immunity to external influences covering electromagnetic and climatic environments. 7. | Objective and rationale, including the nature of urgent problems where applicable: To notify the adaptation of International Standard IEC 62052-11:2020 Electricity metering equipment - General requirements, tests and test conditions - Part 11: Metering equipment. 8. | Relevant documents: International Standard IEC 62052-11:2020: Electricity metering equipment - General requirements, tests and test conditions - Part 11: Metering equipment 9. | Proposed date of adoption: To be determined Proposed date of entry into force: Twelve (12) months after publication in the Official Journal, El Peruano. 10. | Final date for comments: 60 days from notification 11. | Texts available from: National enquiry point</t>
  </si>
  <si>
    <t>Este Proyecto de Norma Metrológica Peruana especifica los requisitos y los ensayos asociados, con sus condiciones apropiadas para los ensayos de modelo de los medidores de electricidad de CA y CC. Este documento detalla los requisitos funcionales, mecánicos, eléctricos y de marcado, los métodos de ensayo y las condiciones de ensayo, incluida la inmunidad a las influencias externas que cubren entornos electromagnéticos y climáticos.</t>
  </si>
  <si>
    <t>Instruments and apparatus for measuring and detecting ionizing radiations (HS Code: 903010) ICS: 17.220.20 Measuring instruments, electric energy, static meters</t>
  </si>
  <si>
    <t>903010 - Instruments and apparatus for measuring or detecting ionising radiations; 903090 - Parts and accessories for instruments and apparatus for measuring or checking electrical quantities or for detecting ionising radiations, n.e.s.</t>
  </si>
  <si>
    <r>
      <rPr>
        <sz val="11"/>
        <rFont val="Calibri"/>
      </rPr>
      <t xml:space="preserve">https://members.wto.org/crnattachments/2023/TBT/PER/23_0436_00_s.pdf
https://www.inacal.gob.pe/metrologia/categoria/normasmetrologicas
http://extranet.comunidadandina.org/sirt/public/buscapalavra.aspx
http://consultasenlinea.mincetur.gob.pe/notificaciones/Publico/FrmBuscador.aspx
</t>
    </r>
  </si>
  <si>
    <t>Canned Sardines</t>
  </si>
  <si>
    <t>This standard applies to canned sardines and sardine-type products, it dose not apply to specialty products where fish content constitutes less than 50% m/m of the net contents of the can.</t>
  </si>
  <si>
    <t>67.120.30</t>
  </si>
  <si>
    <t>67.120.30 - Fish and fishery products</t>
  </si>
  <si>
    <t>Prevention of deceptive practices and consumer protection (TBT); Protection of human health or safety (TBT)</t>
  </si>
  <si>
    <r>
      <rPr>
        <sz val="11"/>
        <rFont val="Calibri"/>
      </rPr>
      <t>https://members.wto.org/crnattachments/2023/TBT/KWT/23_0406_00_e.pdf
https://members.wto.org/crnattachments/2023/TBT/KWT/23_0406_00_x.pdf</t>
    </r>
  </si>
  <si>
    <t>Yemen</t>
  </si>
  <si>
    <t>Protection of human health or safety (TBT); Prevention of deceptive practices and consumer protection (TBT)</t>
  </si>
  <si>
    <t>Butter</t>
  </si>
  <si>
    <t>This standard is concerned with butter intended for direct consumption or for further processing.</t>
  </si>
  <si>
    <t>67.100.00</t>
  </si>
  <si>
    <t>67.100 - Milk and milk products; 67.100.20 - Butter</t>
  </si>
  <si>
    <r>
      <rPr>
        <sz val="11"/>
        <rFont val="Calibri"/>
      </rPr>
      <t>https://members.wto.org/crnattachments/2023/TBT/KWT/23_0413_00_e.pdf
https://members.wto.org/crnattachments/2023/TBT/KWT/23_0413_00_x.pdf</t>
    </r>
  </si>
  <si>
    <t>Bahrain, Kingdom of</t>
  </si>
  <si>
    <t>Amendments to  the Standards of Medical Device Good Manufacturing Practices</t>
  </si>
  <si>
    <t>The proposed amendment to the Standards of Medical Device Good Manufacturing Practices is as follows:_x000D_
1) Re-classification of medical device product group _x000D_
2) Modification of required dossier for documentation review _x000D_
3) Complete transfer of KGMP audit authority to Korean private conformity assessment bodies for export-only medical devices_x000D_
4) Clarification of combination medical devices that are subject to KGMP audit _x000D_
5) Clarification of the KGMP audit procedure</t>
  </si>
  <si>
    <t>Medical devices</t>
  </si>
  <si>
    <t>11.040 - Medical equipment</t>
  </si>
  <si>
    <r>
      <rPr>
        <sz val="11"/>
        <rFont val="Calibri"/>
      </rPr>
      <t>https://members.wto.org/crnattachments/2023/TBT/KOR/23_0398_00_x.pdf</t>
    </r>
  </si>
  <si>
    <t>Saudi Arabia, Kingdom of</t>
  </si>
  <si>
    <t>United Arab Emirates</t>
  </si>
  <si>
    <t>Energy Conservation Program: Energy Conservation Standards for 
General Service Lamps</t>
  </si>
  <si>
    <t>Notice of proposed rulemaking and announcement of public meeting on Wednesday, 1 February 2023 - The Energy Policy and Conservation Actas amended ("EPCA"), directs the U.S. Department of Energy (DOE) to initiate two rulemaking cycles for general service lamps (GSLs) that, among other requirements, determine whether standards in effect for GSLs should be amended. EPCA also requires DOE to periodically determine whether more-stringent, standards would be technologically feasible and economically justified, and would result in significant energy savings. In this notice of proposed rulemaking (NOPR), DOE proposes amended standards for GSLs pursuant to its statutory authority in EPCA, and also announces a webinar to receive comments on its proposal and associated analyses and results.</t>
  </si>
  <si>
    <t>General service lamps; Environmental protection (ICS code(s): 13.020); Lamps and related equipment (ICS code(s): 29.140)</t>
  </si>
  <si>
    <t>13.020 - Environmental protection; 29.140 - Lamps and related equipment</t>
  </si>
  <si>
    <t>Prevention of deceptive practices and consumer protection (TBT); Protection of the environment (TBT)</t>
  </si>
  <si>
    <r>
      <rPr>
        <sz val="11"/>
        <rFont val="Calibri"/>
      </rPr>
      <t>https://members.wto.org/crnattachments/2023/TBT/USA/23_0397_00_e.pdf</t>
    </r>
  </si>
  <si>
    <t>Qatar</t>
  </si>
  <si>
    <t>Turkish Food Codex Regulation on Microbiological Criteria </t>
  </si>
  <si>
    <t>This Regulation covers the microbiological criteria for foodstuffs and the rules that food business operators must comply with. The Regulation includes·     Annex I Food safety criteria·     Annex II Process hygiene criteria·     Annex III Limits of Pathogenic Microorganisms·     Annex IV Rules for sampling and preparation of test samplesWith the enactment of the new Regulation, Turkish Food Codex Regulation on Microbiological Criteria published in the Official Gazette dated 29/12/2011 and numbered 28157 shall be repealed.</t>
  </si>
  <si>
    <t>Foodstuffs</t>
  </si>
  <si>
    <r>
      <rPr>
        <sz val="11"/>
        <rFont val="Calibri"/>
      </rPr>
      <t>https://members.wto.org/crnattachments/2023/TBT/TUR/23_0399_00_x.pdf
https://www.tarimorman.gov.tr/GKGM/Duyuru/493/Mevzuat-Taslagi-Turk-Gida-Kodeksi-Mikrobiyolojik-Kriterler-Yonetmeligi</t>
    </r>
  </si>
  <si>
    <t>Oman</t>
  </si>
  <si>
    <t>Older Infants and young children food</t>
  </si>
  <si>
    <t>This technical regulation is concerned with the requirements that must be met in complementary foods intended for older infants and young children starting from the age of six months. This regulation does not apply to infant formula, follow-up milk, and milk intended for special medical uses, nor to food used for special medical purposes.</t>
  </si>
  <si>
    <r>
      <rPr>
        <sz val="11"/>
        <rFont val="Calibri"/>
      </rPr>
      <t>https://members.wto.org/crnattachments/2023/TBT/SAU/23_0378_00_x.pdf</t>
    </r>
  </si>
  <si>
    <t>PCD 437: 2022, Code of Good Aquaculture Practices (GAqP) for Seaweed, First edition</t>
  </si>
  <si>
    <t>This Code of good aquaculture practices specifies the general guidelines for practices and hygienic requirements of seaweed production and handling.</t>
  </si>
  <si>
    <t>Seaweeds and other algae, fresh, chilled, frozen or dried, whether or not ground, unfit for human consumption (HS code(s): 121229); Fish and fishery products (ICS code(s): 67.120.30) </t>
  </si>
  <si>
    <t>121229 - Seaweeds and other algae, fresh, chilled, frozen or dried, whether or not ground, unfit for human consumption</t>
  </si>
  <si>
    <r>
      <rPr>
        <sz val="11"/>
        <rFont val="Calibri"/>
      </rPr>
      <t>https://members.wto.org/crnattachments/2023/TBT/TZA/23_0356_00_e.pdf</t>
    </r>
  </si>
  <si>
    <t>PCD 438:2022, Dried sea cucumber- specifications, First edition</t>
  </si>
  <si>
    <t>This draft standard specifies requirements, method of sampling and test of dried sea cucumber of species Holothuria scabra intended for human consumption and/or for further processing.</t>
  </si>
  <si>
    <t>Sea cucumbers, prepared or preserved (excl. smoked) (HS code(s): 160561); Fish and fishery products (ICS code(s): 67.120.30)</t>
  </si>
  <si>
    <t>160561 - Sea cucumbers, prepared or preserved (excl. smoked)</t>
  </si>
  <si>
    <t>Consumer information, labelling (TBT); Protection of animal or plant life or health (TBT); Quality requirements (TBT); Reducing trade barriers and facilitating trade (TBT)</t>
  </si>
  <si>
    <r>
      <rPr>
        <sz val="11"/>
        <rFont val="Calibri"/>
      </rPr>
      <t>https://members.wto.org/crnattachments/2023/TBT/TZA/23_0357_00_e.pdf</t>
    </r>
  </si>
  <si>
    <t>DUS 2582: 2022, Gaming equipment — Card Shufflers and Dealer Shoes — requirements, First Edition</t>
  </si>
  <si>
    <t>This Draft Uganda Standard provides minimum requirements for electronic card shufflers and dealer shoes for operation in casinos.</t>
  </si>
  <si>
    <t>Games with screens, flipper and other games, operated by coins, banknotes, bank cards, tokens or by other means of payment (excl. bowling alley equipment) (HS code(s): 950430); Equipment for entertainment in general (ICS code(s): 97.200.01)</t>
  </si>
  <si>
    <t>950430 - Games with screens, flipper and other games, operated by coins, banknotes, bank cards, tokens or by other means of payment (excl. bowling alley equipment)</t>
  </si>
  <si>
    <t>97.200.01 - Equipment for entertainment in general</t>
  </si>
  <si>
    <t>Prevention of deceptive practices and consumer protection (TBT)</t>
  </si>
  <si>
    <r>
      <rPr>
        <sz val="11"/>
        <rFont val="Calibri"/>
      </rPr>
      <t>https://members.wto.org/crnattachments/2023/TBT/UGA/23_0359_00_e.pdf</t>
    </r>
  </si>
  <si>
    <t>Country of origin labelling for seafood in hospitality settings - discussion paper</t>
  </si>
  <si>
    <t>The Australian Government has released a discussion paper seeking feedback on how to implement mandatory Country of Origin Labelling for seafood (seafood CoOL) in hospitality settings. The discussion paper outlines:· objectives to guide the development of seafood CoOL· a proposed model for seafood CoOL· information on existing origin labelling schemes for hospitality.The proposed model aims to be a simple, practical and low-cost approach for providing consumers with origin information to help them make decisions. Under the proposed model, hospitality businesses will need to indicate if their seafood is Australian, imported or mixed origin. It is proposed to apply to both saltwater and freshwater fish, shellfish and roe.</t>
  </si>
  <si>
    <t>Seafood in hospitality settings, including saltwater and freshwater fish, shellfish and roe.</t>
  </si>
  <si>
    <t>03 - FISH AND CRUSTACEANS, MOLLUSCS AND OTHER AQUATIC INVERTEBRATES; 16 - PREPARATIONS OF MEAT, OF FISH OR OF CRUSTACEANS, MOLLUSCS OR OTHER AQUATIC INVERTEBRATES</t>
  </si>
  <si>
    <r>
      <rPr>
        <sz val="11"/>
        <rFont val="Calibri"/>
      </rPr>
      <t>Discussion paper: https://consult.industry.gov.au/cool-for-seafood-in-hospitality</t>
    </r>
  </si>
  <si>
    <t>MAPA/SDAOrdinance No.728, 26 December 2023</t>
  </si>
  <si>
    <t>MAPA/SDA Ordinance No. 728 approves the Technical Regulation of Identity and Quality of pasteurized whole egg and dehydrated egg.Revokes the Resolution CIPOA/SDA/MAPA No. 5, 5 July 1991.</t>
  </si>
  <si>
    <t>Birds' eggs, not in shell, and egg yolks, fresh, dried, cooked by steaming or by boiling in water, moulded, frozen or otherwise preserved, whether or not containing added sugar or other sweetening matter (HS code(s): 0408); Poultry and eggs (ICS code(s): 67.120.20)</t>
  </si>
  <si>
    <t>0408 - Birds' eggs, not in shell, and egg yolks, fresh, dried, cooked by steaming or by boiling in water, moulded, frozen or otherwise preserved, whether or not containing added sugar or other sweetening matter</t>
  </si>
  <si>
    <r>
      <rPr>
        <sz val="11"/>
        <rFont val="Calibri"/>
      </rPr>
      <t xml:space="preserve">
https://www.in.gov.br/en/web/dou/-/portaria-sda-n-728-de-26-de-dezembro-de-2022-454931718</t>
    </r>
  </si>
  <si>
    <t>France</t>
  </si>
  <si>
    <t>Décret relatif à l'obligation de présentation à la vente des fruits et légumes frais non-transformés sans conditionnement composé pour tout ou partie de matière plastique (Decree concerning the mandatory display for sale of unprocessed fresh fruit and vegetables without packaging made entirely or partly of plastic) (3 pages, in French)</t>
  </si>
  <si>
    <t>The notified Law to combat wastefulness and the circular economy, of 10 February 2020, establishes that retail stores displaying unprocessed fresh fruit and vegetables for sale will be required, as from 1 January 2022, to display such products for sale without plastic packaging (Article 77 of the Law). The notified Law also specifies that this obligation does not apply to fruit and vegetables packed in batches exceeding 1.5 kg, or fruit and vegetables presenting a risk of deterioration when sold loose, the list of which is established by decree. The draft decree defines the list of fruits and vegetables presenting a risk of deterioration when sold loose that are exempt from this obligation.</t>
  </si>
  <si>
    <t>Sale of fruit and vegetables in stores, on stalls and at markets</t>
  </si>
  <si>
    <t>Protection of the environment (TBT)</t>
  </si>
  <si>
    <r>
      <rPr>
        <sz val="11"/>
        <rFont val="Calibri"/>
      </rPr>
      <t>https://ec.europa.eu/growth/tools-databases/tris/fr/search/?trisaction=search.detail&amp;year=2022&amp;num=863</t>
    </r>
  </si>
  <si>
    <t>Mozambique</t>
  </si>
  <si>
    <t>Regulation of Production and Certification of Organic Agricultural Products</t>
  </si>
  <si>
    <t>The purpose of this regulation is:
a) Establish norms for the production, preparation, distribution and certification of organic products and their control; and
b) Establish rules for labeling and advertising of organic products.</t>
  </si>
  <si>
    <t>AGRICULTURE (ICS code(s): 65); Organic Agricultural Products</t>
  </si>
  <si>
    <t>65 - AGRICULTURE</t>
  </si>
  <si>
    <t>Consumer information, labelling (TBT); Protection of human health or safety (TBT); Protection of animal or plant life or health (TBT); Protection of the environment (TBT); Quality requirements (TBT)</t>
  </si>
  <si>
    <r>
      <rPr>
        <sz val="11"/>
        <rFont val="Calibri"/>
      </rPr>
      <t>https://members.wto.org/crnattachments/2023/TBT/MOZ/23_0377_00_x.pdf</t>
    </r>
  </si>
  <si>
    <t>PCD 442: 2023. Halwa - Specification, First edition</t>
  </si>
  <si>
    <t>This draft standard specifies requirements, method of sampling and test for halwa intended for human consumption.</t>
  </si>
  <si>
    <t>Food preparations, n.e.s. (HS code(s): 210690); Sugar and sugar products (ICS code(s): 67.180.10)</t>
  </si>
  <si>
    <t>210690 - Food preparations, n.e.s.</t>
  </si>
  <si>
    <r>
      <rPr>
        <sz val="11"/>
        <rFont val="Calibri"/>
      </rPr>
      <t>https://members.wto.org/crnattachments/2023/TBT/TZA/23_0358_00_e.pdf</t>
    </r>
  </si>
  <si>
    <t>DUS 2610: 2022, Gaming equipment — Bonusing Systems — requirements, First Edition</t>
  </si>
  <si>
    <t>This Draft Uganda Standard on Bonusing System provides for requirements prerequisite to achieve certification. This Draft Uganda Standard does not govern Cashless or Promotional System requirements for any other form of electronic transaction.</t>
  </si>
  <si>
    <t>Prevention of deceptive practices and consumer protection (TBT); Other (TBT)</t>
  </si>
  <si>
    <r>
      <rPr>
        <sz val="11"/>
        <rFont val="Calibri"/>
      </rPr>
      <t>https://members.wto.org/crnattachments/2023/TBT/UGA/23_0360_00_e.pdf</t>
    </r>
  </si>
  <si>
    <t>Ecuador</t>
  </si>
  <si>
    <t>REFORMA PARCIAL A LA NORMATIVA TÉCNICA SANITARIA PARA LA OBTENCIÓN DE LA NOTIFICACIÓN SANITARIA POR PROCESO SIMPLIFICADO PARA ALIMENTOS PROCESADOS (Partial amendment to the Sanitary Technical Regulation on the simplified process for obtaining sanitary notifications for processed foods) (10 pages, in Spanish)</t>
  </si>
  <si>
    <t>The Republic of Ecuador hereby advises that the Sanitary Technical Regulation on the simplified process for obtaining sanitary notifications for processed foods has been issued pursuant to Resolution No. ARCSA-DE-2022-019-AKRG of 2 December 2022 by the National Agency for Sanitary Regulation, Control and Surveillance (ARCSA, Doctor Leopoldo Izquieta Pérez). This notification concerns processed foods that are manufactured in the national territory to be marketed and sold and therefore does not affect trade. It has been submitted for transparency purposes. The notified Resolution shall enter into force on the date of its signature, without prejudice to its publication in the Official Journal.</t>
  </si>
  <si>
    <t>The Republic of Ecuador hereby advises that the Substitute Sanitary Technical Regulation on the simplified process for obtaining sanitary notifications for processed foods has been issued pursuant to Resolution No. ARCSA-DE-2022-019-AKRG of 2 December 2022 by the National Agency for Sanitary Regulation, Control and Surveillance (ARCSA, Doctor Leopoldo Izquieta Pérez). This notification concerns national establishments and therefore does not affect trade. It has been submitted for transparency purposes. The notified Resolution shall enter into force on the date of its signature, without prejudice to its publication in the Official Journal.</t>
  </si>
  <si>
    <r>
      <rPr>
        <sz val="11"/>
        <rFont val="Calibri"/>
      </rPr>
      <t>https://members.wto.org/crnattachments/2023/TBT/ECU/23_0309_00_s.pdf
www.controlsanitario.gob.ec</t>
    </r>
  </si>
  <si>
    <t>PCD 436:2022, Seaweed powder - Specification, First Edition</t>
  </si>
  <si>
    <t>This draft standard specifies requirements, method of sampling and test of Seaweed powder intended for human consumption or for industrial use.</t>
  </si>
  <si>
    <t>Seaweeds and other algae, fresh, chilled, frozen or dried, whether or not ground, unfit for human consumption (HS code(s): 121229); Fish and fishery products (ICS code(s): 67.120.30)</t>
  </si>
  <si>
    <r>
      <rPr>
        <sz val="11"/>
        <rFont val="Calibri"/>
      </rPr>
      <t>https://members.wto.org/crnattachments/2023/TBT/TZA/23_0328_00_e.pdf</t>
    </r>
  </si>
  <si>
    <t>Draft Commission Implementing Regulation withdrawing the approval of the active substance ipconazole in accordance with Regulation (EC) No 1107/2009 of the European Parliament and of the Council, amending Commission Implementing Regulation (EU) No 540/2011 and repealing Commission Implementing Regulation (EU) No 571/2014 </t>
  </si>
  <si>
    <t>This draft Commission Implementing Regulation provides that the approval of the active substance ipconazole is withdrawn in accordance with Regulation (EC) No 1107/2009.EU Member States shall withdraw authorisations for plant protection products containing ipconazole as an active substance.This decision only concerns the placing on the market of this substance and plant protection products containing it. Following withdrawal of approval and the expiry of all grace periods for stocks of products containing this substance, separate action may be taken on MRLs in which case a separate notification will be made in accordance with SPS procedures.</t>
  </si>
  <si>
    <t>Ipconazole (pesticide active substance)</t>
  </si>
  <si>
    <r>
      <rPr>
        <sz val="11"/>
        <rFont val="Calibri"/>
      </rPr>
      <t>https://members.wto.org/crnattachments/2023/TBT/EEC/23_0304_00_e.pdf</t>
    </r>
  </si>
  <si>
    <t>PCD 435: 2022, Dried raw seaweed -Specification, First edition</t>
  </si>
  <si>
    <t>This draft standard specifies requirements, method of sampling and test of dried raw seaweeds of the class Rhodophyceae (red seaweed) such as, but not limited to Cottonii (Kappaphycus spp.) and Spinosum (Eucheuma spp) intended for human consumption or for industrial use.</t>
  </si>
  <si>
    <r>
      <rPr>
        <sz val="11"/>
        <rFont val="Calibri"/>
      </rPr>
      <t>https://members.wto.org/crnattachments/2023/TBT/TZA/23_0327_00_e.pdf</t>
    </r>
  </si>
  <si>
    <t>PCD 429: 2022, Envelope — Specification, First Edition</t>
  </si>
  <si>
    <t>This Draft Zanzibar National Standard prescribes the designations, requirements and methods of sampling and test for correspondence envelopes in general and machineable mail in particular intended to be sent by post</t>
  </si>
  <si>
    <t>Envelopes of paper or paperboard (excl. letter cards) (HS code(s): 481710); Other paper products (ICS code(s): 85.080.99)</t>
  </si>
  <si>
    <t>481710 - Envelopes of paper or paperboard (excl. letter cards)</t>
  </si>
  <si>
    <t>85.080.99 - Other paper products</t>
  </si>
  <si>
    <t>Consumer information, labelling (TBT); Quality requirements (TBT)</t>
  </si>
  <si>
    <r>
      <rPr>
        <sz val="11"/>
        <rFont val="Calibri"/>
      </rPr>
      <t>https://members.wto.org/crnattachments/2023/TBT/TZA/23_0324_00_e.pdf</t>
    </r>
  </si>
  <si>
    <t>Normativa Técnica Sanitaria Sustitutiva para otorgar el Permiso de Funcionamiento Sanitario a los Establecimientos sujetos a Control y Vigilancia Sanitaria, con excepción de los Establecimientos de Servicios de Salud (Substitute Sanitary Technical Regulations to grant the Sanitary Operating Permit to Establishments subject to Sanitary Control and Surveillance, with the exception of Health Services' Establishments) (50 pages, in Spanish)</t>
  </si>
  <si>
    <t>The purpose of the notified Sanitary Technical Regulations is to categorize, codify and establish the requirements that establishments under sanitary control and surveillance must satisfy, prior to the issuance of the sanitary operating permit by the National Health Authority, through the National Agency for Sanitary Regulation, Control and Surveillance (ARCSA, Doctor Leopoldo Izquieta Pérez); without prejudice to the other requirements laid down in the rules governing each type of product or service provided by establishments subject to sanitary control and surveillance, which are within the Agency's remit. The provisions of these sanitary technical regulations will be mandatory at the national level for all natural or legal persons owning or legal representatives of public or private establishments subject to sanitary control and surveillance, engaged in the production, storage, packaging, distribution, marketing, dispensation, sale, import or export of products for human use and consumption, and other activities within the Agency's remit; with the exception of public and private health services' establishments.</t>
  </si>
  <si>
    <t>The Republic of Ecuador notifies and publishes the Substitute Technical Sanitary Regulations to grant the Sanitary Operating Permit to Establishments subject to Sanitary Control and Surveillance, with the exception of Health Services' Establishments. The regulations have been issued pursuant to Resolution No. ARCSA-DE-2022-013-AKRG of 29 December 2022, by the National Agency for Sanitary Regulation, Control and Surveillance (ARCSA, Doctor Leopoldo Izquieta Pérez). This notification concerns national establishments and therefore does not affect trade. It has been submitted for transparency purposes. The notified Sanitary Technical Regulations will enter into force on the date of publication in the Official Journal. The purpose is to categorize, codify and establish the requirements that establishments subject to sanitary control and surveillance must satisfy, prior to the issuance of the sanitary operating permit by the National Health Authority, through the National Agency for Sanitary Regulation, Control and Surveillance (ARCSA, Doctor Leopoldo Izquieta Pérez); without prejudice to the other requirements laid down in the rules governing each type of product or service provided by establishments subject to sanitary control and surveillance, which are within the Agency's remit.</t>
  </si>
  <si>
    <r>
      <rPr>
        <sz val="11"/>
        <rFont val="Calibri"/>
      </rPr>
      <t>https://members.wto.org/crnattachments/2023/TBT/ECU/23_0308_00_s.pdf
www.controlsanitario.gob.ec</t>
    </r>
  </si>
  <si>
    <t>Jamaica</t>
  </si>
  <si>
    <t>Standard Specification for Motor vehicle brake fluid </t>
  </si>
  <si>
    <t>This standard provides the specifications and requirements for fluids used in road-vehicle hydraulic brake and clutch systems that are designed for use with such fluids and equipped containers for these fluids, and labelling of the containers.</t>
  </si>
  <si>
    <t>Road vehicle systems (ICS code(s): 43.040)</t>
  </si>
  <si>
    <t>43.040 - Road vehicle systems</t>
  </si>
  <si>
    <t>Public Consultation 81, 19 December 2023.</t>
  </si>
  <si>
    <t>Proposal for a Public Consultation approving technical requirements for evaluating the conformity of the IPv6 protocol in telecommunications products._x000D_
Comments can be made at:_x000D_
https://apps.anatel.gov.br/ParticipaAnatel/Home.aspx_x000D_
_x000D_
Selecting Public consultation No 81</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</si>
  <si>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</si>
  <si>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</si>
  <si>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</si>
  <si>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r>
      <rPr>
        <sz val="11"/>
        <rFont val="Calibri"/>
      </rPr>
      <t>https://www.in.gov.br/web/dou/-/consulta-publica-n-81-de-19-de-dezembro-de-2022-456618609</t>
    </r>
  </si>
  <si>
    <t>DKS 1772: 2022 Jelly powder and jelly crystals — Specification</t>
  </si>
  <si>
    <t>This Kenya Standard specifies the requirements, sampling, and methods of test for jelly powder, liquid jelly and jelly crystals to be dissolved in potable water to form a solution which is left to set in a cool place.</t>
  </si>
  <si>
    <t>Non-alcoholic beverages (excl. water, fruit or vegetable juices, milk and beer) (HS code(s): 220299); Non-alcoholic beverages (ICS code(s): 67.160.20)</t>
  </si>
  <si>
    <r>
      <rPr>
        <sz val="11"/>
        <rFont val="Calibri"/>
      </rPr>
      <t>https://members.wto.org/crnattachments/2023/TBT/KEN/23_0292_00_e.pdf</t>
    </r>
  </si>
  <si>
    <t>Decreto Ejecutivo No. 9 de 6 de mayo de 2022 “Que reglamenta la Ley 187 de 2 de diciembre de 2020, que regula la reducción y el reemplazo progresivo de los plásticos de un solo uso”</t>
  </si>
  <si>
    <t>The general objective of the notified Executive Decree is to establish criteria to guarantee that single-use plastics are reduced and gradually replaced by sustainable alternatives that are less harmful to the environment and human health, in accordance with the time frames and guidelines established in the law.</t>
  </si>
  <si>
    <t>Single-use plastic products: Plastic ear swabs, plastic laundry covers, plastic egg cartons, disposable plastic mixers, plastic balloon holders, plastic toothpicks, plastic drinking straws, plastic cocktail sticks, plastic candy sticks, plastic candy rings and disposable plastic plates 5. | Title, number of pages and language(s) of the notified document: Decreto Ejecutivo No. 9 de 6 de mayo de 2022 "Que reglamenta la Ley 187 de 2 de diciembre de 2020, que regula la reducción y el reemplazo progresivo de los plásticos de un solo uso" (Executive Decree No. 9 of 6 May 2022 "regulating Law No. 187 of 2 December 2020, which regulates the reduction and gradual replacement of single-use plastics") (9 pages, in Spanish) 6. | Description of content: The general objective of the notified Executive Decree is to establish criteria to guarantee that single-use plastics are reduced and gradually replaced by sustainable alternatives that are less harmful to the environment and human health, in accordance with the time frames and guidelines established in the law. 7. | Objective and rationale, including the nature of urgent problems where applicable: Environment 8. | Relevant documents: Ley 187 de 2 de diciembre de 2020 "Que regula la reducción y el reemplazo progresivo de los plásticos de un solo uso" 9. | Proposed date of adoption: To be determined Proposed date of entry into force: To be determined 10. | Final date for comments: 60 days from notification 11. | Texts available from: National enquiry point</t>
  </si>
  <si>
    <t>83.080 - Plastics; 97.180 - Miscellaneous domestic and commercial equipment</t>
  </si>
  <si>
    <r>
      <rPr>
        <sz val="11"/>
        <rFont val="Calibri"/>
      </rPr>
      <t>https://members.wto.org/crnattachments/2023/TBT/PAN/23_0264_00_s.pdf</t>
    </r>
  </si>
  <si>
    <t>Proposal for a Regulation of the European Parliament and of the Council amending Regulations (EU) 2017/745 and (EU) 2017/746 as regards the transitional provisions for certain medical devices and in vitro diagnostic medical devices (COM(2023) 10 final)</t>
  </si>
  <si>
    <t>Regulation (EU) 2017/745 on medical devices (MD Regulation) and Regulation (EU) 2017/746 on in vitro diagnostics medical devices (IVD Regulation) establish a new regulatory framework for medical devices and in vitro diagnostic medical devices. Their objectives are a high level of protection of health for patients and users and the smooth functioning of the internal market for these products.The MD Regulation has been applicable since 26 May 2021; it provides for a transition period that will end on 26 May 2024. It was notified to the WTO as notification G/TBT/N/EU/71.The IVD Regulation has been applicable since 26 May 2022. It was notified to the WTO as notification G/TBT/N/EU/72. In January 2022, the European Parliament and the Council adopted a staggered extension of its transition period, ranging from 26 May 2025 for high risk in vitro diagnostics to 26 May 2027 for lower risk in vitro diagnostics. It was notified to the WTO as notification G/TBT/N/EU/845Despite considerable progress over the past years, the capacities of conformity assessment (‘notified’) bodies remain insufficient and manufacturers are not sufficiently prepared to meet the strengthened requirements of the MD Regulation on time. This is threatening the availability of medical devices on the EU market. The situation is exacerbated by the impact of the COVID-19 pandemic on clinical investigations, on-site audits and global supply chains.This proposal aims to extend the current transition period laid down in Article 120 of the MD Regulation, based on certain conditions. The conditions would ensure that only devices that are safe and for which manufacturers have already taken steps to transition to the MDR will benefit from the additional time. This would give manufacturers and notified bodies more time to conduct the conformity assessment procedures in accordance with the MDR, if those conditions are fulfilled. The draft measure proposes a staggered extension of the transition period depending on the risk class of the device, i.e. until 2027 for devices with a higher risk and until 2028 for medium and lower risk devices. The extension of the transition period is complemented by an extension of the validity of certificates issued under the previous Council Directives 90/385/EEC and 93/42/EEC for the devices benefiting from the extended transition period. Also the validity of certificates that have already expired since 26 May 2021 would be extended.It also proposes to remove the provisions in the MD Regulation and in the IVD Regulation on the ‘sell-off’ date, i.e. the end date for the further making available of devices which are placed on the market before or during the transition period and which are still in the supply chain when the transition period is over. This would prevent unnecessary disposal of safe medical devices, which are already on the market but not yet with the final user.</t>
  </si>
  <si>
    <t>Medical devices and in vitro diagnostic medical devices</t>
  </si>
  <si>
    <t>11.040 - Medical equipment; 11.100.10 - In vitro diagnostic test systems</t>
  </si>
  <si>
    <r>
      <rPr>
        <sz val="11"/>
        <rFont val="Calibri"/>
      </rPr>
      <t>https://members.wto.org/crnattachments/2023/TBT/EEC/23_0277_00_e.pdf</t>
    </r>
  </si>
  <si>
    <t>Proposed Revision of the “Standard for Determining Unfair Labelling and Advertising of Foods” </t>
  </si>
  <si>
    <t>MFDS is proposing to amend the Standard for False Labeling or Advertising in Food, etc. as follows: _x000D_
1) Extend the list of herbal medicines and its similar names that could be misinterpreted as medicinal products_x000D_
2) Add new provision that prohibits the labeling and advertising of names or content of Tetrahydrocannabinol (THC) or Cannabidiol (CBD) in food, etc. _x000D_
3) Among food labeling and advertising that emphasize its compliance to the standards and specification of residues and contaminants and leading consumers to think other products are relatively not compliant, exempt labeling and advertising that disclose the full Certificate of Laboratory Testing of the product from the scope of false labeling and advertising</t>
  </si>
  <si>
    <t>Foods</t>
  </si>
  <si>
    <r>
      <rPr>
        <sz val="11"/>
        <rFont val="Calibri"/>
      </rPr>
      <t>https://members.wto.org/crnattachments/2023/TBT/KOR/23_0276_00_x.pdf</t>
    </r>
  </si>
  <si>
    <t>Kyrgyz Republic</t>
  </si>
  <si>
    <t xml:space="preserve">Amendments to the Customs Union Technical Regulation “On Safety of Perfume and Cosmetic Products” (CU TR 009/2011) (annual)._x000D_
</t>
  </si>
  <si>
    <t>Updating of Annexes 1-5 to the Customs Union Technical regulation "On Safety of Perfume and Cosmetic Products" (CU TR 009/2011)</t>
  </si>
  <si>
    <t xml:space="preserve">Perfume and cosmetic products_x000D_
_x000D_
</t>
  </si>
  <si>
    <r>
      <rPr>
        <sz val="11"/>
        <rFont val="Calibri"/>
      </rPr>
      <t>https://members.wto.org/crnattachments/2023/TBT/KGZ/23_0289_00_x.pdf
https://docs. eaeunion.org/ru-ru/Pages/regulation.aspx#ContentTypeId=%5B%5D
The Customs Union Technical Regulation “On Safety of Perfume and Cosmetic Products” (CU TR 009/2011)
http://www.eurasiancommission.org/ru/act/texnreg/deptexreg/tr/Pages/bezopParfum.aspx</t>
    </r>
  </si>
  <si>
    <t>Draft of the Technical Regulation for Watercrafts</t>
  </si>
  <si>
    <t>This regulation specifies the following:Terms and Definitions, Scope, Objectives, Supplier Obligations, Labelling, Conformity Assessment Procedures, Responsibilities of Regulatory Authorities, Responsibilities of Market Surveillance Authorities, Violations and Penalties, General Provisions, Transitional Provisions, Appendix (lists of standards , HS code, Essential requirements, Conformity Assessment Forms (Type 1a &amp; 3) and Supplier Declaration of Conformity Form).</t>
  </si>
  <si>
    <t>8406, 8407, 8408, 8901, 8903</t>
  </si>
  <si>
    <t>8406 - Steam turbines and other vapour turbines; parts thereof; 8407 - Spark-ignition reciprocating or rotary internal combustion piston engine; 8408 - Compression-ignition internal combustion piston engine "diesel or semi-diesel engine"; 8901 - Cruise ships, excursion boats, ferry-boats, cargo ships, barges and similar vessels for the transport of persons or goods; 8903 - Yachts and other vessels for pleasure or sports; rowing boats and canoes</t>
  </si>
  <si>
    <t>47.020 - Shipbuilding and marine structures in general</t>
  </si>
  <si>
    <t>Consumer information, labelling (TBT); Prevention of deceptive practices and consumer protection (TBT); Protection of human health or safety (TBT); Protection of animal or plant life or health (TBT)</t>
  </si>
  <si>
    <r>
      <rPr>
        <sz val="11"/>
        <rFont val="Calibri"/>
      </rPr>
      <t>https://members.wto.org/crnattachments/2023/TBT/SAU/23_0278_00_x.pdf</t>
    </r>
  </si>
  <si>
    <t>Thailand</t>
  </si>
  <si>
    <t>Draft Ministerial Regulation on Electrolytic zinc-coated flat steel (TIS 2223-25xx (20xx))</t>
  </si>
  <si>
    <t>The draft ministerial regulation mandates electrolytic zinc-coated flat steel to conform with the standard for Electrolytic zinc-coated flat steel (TIS 2223-25xx (20xx)).This standard specifies technical specifications, characteristics, marking and labelling, sampling, and testing requirements for Electrolytic single-sided or two-sided zinc-coated hot-rolled and cold-rolled flat steel, generally used for electrical appliances, automotive parts etc., and coated by substances mainly composed of zinc to improve rust protection properties.This standard does not cover electrolytic zinc-ferrous alloy layer-coated or electroplated flat steel.</t>
  </si>
  <si>
    <t>Electrolytic zinc-coated flat steel (ICS 77.140.50)</t>
  </si>
  <si>
    <t>77.140.50 - Flat steel products and semi-products</t>
  </si>
  <si>
    <r>
      <rPr>
        <sz val="11"/>
        <rFont val="Calibri"/>
      </rPr>
      <t>https://members.wto.org/crnattachments/2023/TBT/THA/23_0250_00_x.pdf</t>
    </r>
  </si>
  <si>
    <t>Expanding target livestock of feed with 25-Hydroxycholecalciferol</t>
  </si>
  <si>
    <t>MAFF will amend the standard for method of manufacture and Specifications for ingredients of feeds in general stipulated in “Ministerial Ordinance on the Specifications and Standards of Feeds and Feed Additives“ (Ordinance No. 35 of July 24th, 1976 of the Ministry of Agriculture and Forestry).</t>
  </si>
  <si>
    <t>25-Hydroxycholecalciferol as a feed additive</t>
  </si>
  <si>
    <t>Consumer information, labelling (TBT); Protection of human health or safety (TBT); Protection of animal or plant life or health (TBT)</t>
  </si>
  <si>
    <r>
      <rPr>
        <sz val="11"/>
        <rFont val="Calibri"/>
      </rPr>
      <t>https://members.wto.org/crnattachments/2023/TBT/JPN/23_0251_00_e.pdf</t>
    </r>
  </si>
  <si>
    <t>Safer Products Restrictions and Reporting</t>
  </si>
  <si>
    <t>Proposed rule - The Washington Department of Ecology proposes a new rule, Chapter 173-337 WAC – Safer Products Restrictions and Reporting; Washington Administrative Code (WAC). This new chapter aims to reduce toxic chemicals in consumer products and implements Chapter 70A.350 RCW; Revised Code of Washington (RCW). Ecology started the second phase of this rulemaking which opens the formal public comment period.This rulemaking proposes to: Implement regulatory actions reported to the Washington State Legislature in June 2022. Review the Final Regulatory Determinations ReportCreate reporting requirements or restrictions that apply to priority consumer products that contain priority chemicals. These include:PFAS in aftermarket stain- and water-resistance treatments, carpets and rugs, and leather and textile furnishings.Ortho-phthalates in personal care products (fragrances) and vinyl flooring.Organohalogen flame retardants in electric and electronic products.Flame retardants (as defined in RCW 70A.350.010) in recreational polyurethane foam.Phenolic compounds in laundry detergent, food and drink can linings, and thermal paper.Include provisions for repair and replacement parts, refurbished products, and previously owned products.</t>
  </si>
  <si>
    <t>Toxic chemicals in consumer products; Environmental protection (ICS code(s): 13.020); Domestic safety (ICS code(s): 13.120); Products of the textile industry (ICS code(s): 59.080); Leather products (ICS code(s): 59.140.35); Production in the chemical industry (ICS code(s): 71.020); Products of the chemical industry (ICS code(s): 71.100); Furniture (ICS code(s): 97.140); Non-textile floor coverings (ICS code(s): 97.150)</t>
  </si>
  <si>
    <t>13.020 - Environmental protection; 13.120 - Domestic safety; 59.080 - Products of the textile industry; 59.140.35 - Leather products; 71.020 - Production in the chemical industry; 71.100 - Products of the chemical industry; 97.140 - Furniture; 97.150 - Non-textile floor coverings</t>
  </si>
  <si>
    <t>Protection of the environment (TBT); Protection of human health or safety (TBT); Prevention of deceptive practices and consumer protection (TBT)</t>
  </si>
  <si>
    <r>
      <rPr>
        <sz val="11"/>
        <rFont val="Calibri"/>
      </rPr>
      <t>https://members.wto.org/crnattachments/2023/TBT/USA/23_0249_00_e.pdf</t>
    </r>
  </si>
  <si>
    <t>Requirements for marketing &amp; advertisements of some food products and Foods are Selling Away-From-Home</t>
  </si>
  <si>
    <t>This draft technical regulation is concerned with the Requirements for marketing &amp; advertisements of some food products and Foods are Selling Away-From-Home. The main goal of this regulation is to increase consumer’s awareness and empower consumers in selecting healthier food choices.  </t>
  </si>
  <si>
    <r>
      <rPr>
        <sz val="11"/>
        <rFont val="Calibri"/>
      </rPr>
      <t>https://members.wto.org/crnattachments/2023/TBT/SAU/23_0192_00_x.pdf</t>
    </r>
  </si>
  <si>
    <t>India</t>
  </si>
  <si>
    <t>Draft Food Safety and Standards (Vegan Foods) Amendment Regulations, 2022</t>
  </si>
  <si>
    <t>Specification of logo for vegan foods</t>
  </si>
  <si>
    <t>Food products</t>
  </si>
  <si>
    <r>
      <rPr>
        <sz val="11"/>
        <rFont val="Calibri"/>
      </rPr>
      <t>https://members.wto.org/crnattachments/2023/TBT/IND/23_0216_00_x.pdf</t>
    </r>
  </si>
  <si>
    <t>Indonesia</t>
  </si>
  <si>
    <t>Regulation of Minister of Industry No. 45 Year 2022 regarding Standardization of Industry</t>
  </si>
  <si>
    <t>Regulation of Minister of Industry Number 45 Year 2022  stipulates provision of Industrial Standardization which are carried out in the form Indonesian National Standard (SNI), Technical Specification (ST) and/or Guideline (PTC). The formulation of SNI will be based on the provisions of the legislation. In this regulation, the mandatory enforcement of SNI, ST, and/or PTC is stipulated by the Minister  and the voluntary implementation of SNI is carried out by Industrial Company for goods and/or services.The conformity assessment Procedure of SNI, ST, and/or PTC which is enforced compulsorily by the Minister will be carried out by Conformity Assessment Bodies (CAB’s) that has been accredited according to its scope and appointed by the Minister. The appointed CAB consists of:a. Products Certification Bodiesb. Testing Laboratories; and/orc. Inspection Bodies.In terms of domestic and foreign Products Certification Bodies, Testing Laboratories; and/or Inspection Bodies, the conformity assessment results can be recognized as long as there is a mutual recognition agreement between countries in the field of technical regulations in accordance with regulatory provisions of the legislation.This regulation covers 11 Chapters, such as:1.    Chapter I General requirements2.    Chapter II Industrial Standardization Planning 3.    Chapter III The Formulation of Industry Standard4.    Chapter IV The Implementation and Enforcement of the Industrial Sector 5.    Chapter V The Appointment of a Conformity Assessment Bodies6.    Chapter VI Conformity Assessment7.    Chapter VII Coaching8.    Chapter VIII Industrial Standardization Development9.    Chapter IX Supervision10.  Chapter X Industry Standard Supervisor11.  Chapter XI Transitional Provisions</t>
  </si>
  <si>
    <t>Industrial products and/or services </t>
  </si>
  <si>
    <r>
      <rPr>
        <sz val="11"/>
        <rFont val="Calibri"/>
      </rPr>
      <t>https://members.wto.org/crnattachments/2023/TBT/IDN/23_0215_00_x.pdf
http://jdih.kemenperin.go.id/site/baca_peraturan/2833</t>
    </r>
  </si>
  <si>
    <t>Draft resolution number 1134, 23 December 2022;</t>
  </si>
  <si>
    <t>This Draft Resolution proposes the modification of the current regulatory framework regarding the technical regulation on provisions for packaging, coatings, utensils, lids and metallic equipment in contact with food.This regulation will be also notified to the SPS Committee</t>
  </si>
  <si>
    <t>67 - FOOD TECHNOLOGY; 67.250 - Materials and articles in contact with foodstuffs</t>
  </si>
  <si>
    <r>
      <rPr>
        <sz val="11"/>
        <rFont val="Calibri"/>
      </rPr>
      <t>Draft: http://antigo.anvisa.gov.br/documents/10181/6526140/consulta_publica_1134_2022+COPAR.pdf/f4304633-f4f4-42e2-89c6-13eed5f0dad0
Comment form: https://pesquisa.anvisa.gov.br/index.php/853578?lang=pt-BR</t>
    </r>
  </si>
  <si>
    <t>Proposed Regulations amending the Products Containing Mercury Regulations</t>
  </si>
  <si>
    <t>The proposed Regulations amending the Products Containing Mercury Regulations (the proposed Amendments) would make changes to the Products Containing Mercury Regulations (the Regulations) to align with the requirements under the Minamata Convention on Mercury. The Regulations, which came into force in 2015, prohibit the manufacture, import and sale of products containing mercury, with some exemptions for essential products which have no viable alternatives (for example lamps, certain health, safety and research applications and dental amalgam).The proposed Amendments would:Lower the allowable mercury content limits of three lamp products that are exempt from the general mercury prohibition, including straight fluorescent lamps for general lighting purposes, cold cathode fluorescent lamps, and external electrode fluorescent lamps;Add prohibition dates for certain mercury-containing products and for replacement lamps after a transitionary period;Remove other exemptions for products no longer in use in Canada and products whose exemption period has expired.Other amendments to the Regulations are proposed to clarify some provisions of the regulatory text, such as those related to labelling, testing, reporting, and recordkeeping.</t>
  </si>
  <si>
    <t>Mercury-containing products, including but not limited to the following: Lamps, Batteries, Dental Amalgam, Thermostats, Switches and relays, Thermometers, Other Measuring Devices, Tire Balancers (ICS: 11.060, 17.020, 17.200, 29.120, 29.140, 29.220, 43.040)</t>
  </si>
  <si>
    <t>11.060 - Dentistry; 17.020 - Metrology and measurement in general; 17.200 - Thermodynamics and temperature measurements; 29.120 - Electrical accessories; 29.140 - Lamps and related equipment; 29.220 - Galvanic cells and batteries; 43.040 - Road vehicle systems</t>
  </si>
  <si>
    <r>
      <rPr>
        <sz val="11"/>
        <rFont val="Calibri"/>
      </rPr>
      <t>https://www.gazette.gc.ca/rp-pr/p1/2022/2022-12-24/html/reg1-eng.html (English)
https://www.gazette.gc.ca/rp-pr/p1/2022/2022-12-24/html/reg1-fra.html (French)</t>
    </r>
  </si>
  <si>
    <t>Draft Ministerial Regulation on Microwavable food plastic bag for reheating</t>
  </si>
  <si>
    <t>The draft Ministerial Regulation mandates microwavable food plastic bag for reheating to conform with the standard for microwavable food plastic bag for reheating (TIS 3022-25xx (20xx)).This standard specifies safety requirements for direct food contact plastic, resistant to heat at temperature not lower than 80 °C for food packaging and single use for reheating by microwave.This standard does not cover plastic containers for microwave.</t>
  </si>
  <si>
    <t>Microwavable food plastic bag for reheating (ICS 83.080.01)</t>
  </si>
  <si>
    <t>83.080.01 - Plastics in general</t>
  </si>
  <si>
    <r>
      <rPr>
        <sz val="11"/>
        <rFont val="Calibri"/>
      </rPr>
      <t>https://members.wto.org/crnattachments/2023/TBT/THA/23_0170_00_x.pdf</t>
    </r>
  </si>
  <si>
    <t>Draft resolution number 1137, 27 December 2022</t>
  </si>
  <si>
    <t>This Draft Resolution contains provisions on rules for preparing, harmonizing, updating, publishing and making available drug inserts for patients and health professionals.</t>
  </si>
  <si>
    <t>Medicaments (ICS code(s): 11.120.10)</t>
  </si>
  <si>
    <t>11.120.10 - Medicaments</t>
  </si>
  <si>
    <r>
      <rPr>
        <sz val="11"/>
        <rFont val="Calibri"/>
      </rPr>
      <t>Draft: http://antigo.anvisa.gov.br/documents/10181/6531822/CONSULTA+P%C3%9ABLICA+N+1137+GGMED.pdf/e5915d06-046e-4946-8be5-44c87b52f968
Comment form: https://pesquisa.anvisa.gov.br/index.php/173432?lang=pt-BR</t>
    </r>
  </si>
  <si>
    <t>Potential reforms to the regulation of nicotine vaping products - consultation paper</t>
  </si>
  <si>
    <t>The Therapeutic Goods Administration (TGA) is seeking comments on possible reforms to the regulation of ENDs. This includes vape liquids, e-liquids and e-juices that contain nicotine and/or nicotine salts. This does not include other nicotine replacement therapies (NRTs) containing nicotine, such as patches, gum, lozenges, mouth spray and inhalators nor nicotine-containing products that are not intended for use in ENDs, such as chewing tobacco and snuff.One of the possible reform options would also affect the importation of vaping devices that do not contain nicotine. Since 1 October 2021, ENDs have been regulated as prescription medicines in Australia.  The aim of the 2021 reforms was to prevent children and adolescents from accessing ENDs, whilst allowing smokers to access these products for smoking cessation with a doctor’s prescription. However, evidence is emerging that the reforms are not meeting these aims. The TGA is considering whether refinements to the existing regulatory requirements for ENDs could be introduced to better support the intent of the 2021 reforms, namely preventing children and adolescents from accessing ENDs while supporting access to products of known composition and quality for smoking cessation with a doctor’s prescription.The TGA is seeking comment on potential reforms in 4 main areas:Changes to border controls for ENDs – to curb the unlawful supply of ENDs in Australia (one option includes to change the border controls for ENNDs to assist with the enforcement of the controls on ENDs (rather than with the aim of limiting access to ENNDs))Pre-market TGA assessment of ENDs against a product standard – to create a regulated source of quality ENDs to encourage doctors to prescribe, pharmacies to supply and vaping consumers to purchase ‘safer’ products lawfullyStrengthening the product standard regarding minimum quality and safety standards for ENDs – to make them less attractive to children and adolescents, for example by not permitting certain flavours or labellingClarifying the status of ENDs as ‘therapeutic goods’ – to ensure that any vaping product containing nicotine is captured by the regulatory framework.</t>
  </si>
  <si>
    <t>Nicotine-containing products intended to be used in vaping devices such as e-cigarettes, e-cigars and other electronic nicotine delivery systems (ENDs).One of the possible reform options would also affect the importation of vaping devices that do not contain nicotine (ENNDs). TOBACCO AND MANUFACTURED TOBACCO SUBSTITUTES (HS 24); PHARMACEUTICAL PRODUCTS (HS 30)</t>
  </si>
  <si>
    <t>24 - TOBACCO AND MANUFACTURED TOBACCO SUBSTITUTES; 30 - PHARMACEUTICAL PRODUCTS</t>
  </si>
  <si>
    <t>Protection of human health or safety (TBT); Consumer information, labelling (TBT); Quality requirements (TBT); Prevention of deceptive practices and consumer protection (TBT)</t>
  </si>
  <si>
    <r>
      <rPr>
        <sz val="11"/>
        <rFont val="Calibri"/>
      </rPr>
      <t>Proposed reforms to the regulation of nicotine vaping products - Therapeutic Goods Administration - Citizen Space (tga.gov.au)
(see also link to relevant document in section 8 of this notification).</t>
    </r>
  </si>
  <si>
    <t>Especificaciones Técnicas para el Diseño de la Etiqueta de Eficiencia Energética para los Aparatos de refrigeración de uso doméstico (Technical specifications for the design of energy efficiency labels for domestic refrigerating appliances) (18 pages, in Spanish)</t>
  </si>
  <si>
    <t>The technical specifications for the design of energy efficiency labels for domestic refrigerating appliances are an update of the currently valid labels and aim to provide consumers with information when selecting this type of product, taking account of technological advances in development. With regard to the development of the proposal, account has been taken of international experience, currently valid energy efficiency labels, and protocols in force in Chile.</t>
  </si>
  <si>
    <t>Domestic refrigerating appliances</t>
  </si>
  <si>
    <t>97.040.30 - Domestic refrigerating appliances</t>
  </si>
  <si>
    <r>
      <rPr>
        <sz val="11"/>
        <rFont val="Calibri"/>
      </rPr>
      <t>https://members.wto.org/crnattachments/2023/TBT/CHL/23_0159_00_s.pdf
https://energia.gob.cl/consultas-publicas/especificaciones-tecnicas-para-el-diseno-de-la-etiqueta-de-eficiencia-energetica-para-los-aparatos-de-refrigeracion-de-uso-domestico</t>
    </r>
  </si>
  <si>
    <t>Labeling of Food Allergens on Prepackaged Food </t>
  </si>
  <si>
    <t>This technical regulation is concerned with the disclosure of food allergens in the labels of packaged foodstuffs and methods of displaying them.This regulation applies to all packaged food products, with the exception of: Food products consisting of one food ingredient such as rice, tea or coffee.</t>
  </si>
  <si>
    <r>
      <rPr>
        <sz val="11"/>
        <rFont val="Calibri"/>
      </rPr>
      <t>https://members.wto.org/crnattachments/2023/TBT/SAU/23_0193_00_x.pdf</t>
    </r>
  </si>
  <si>
    <t>Declaration on Protection of Public Health (Food) (Declaration as voluntary), 5783-2022</t>
  </si>
  <si>
    <t>The Minister of Economy and Industry has declared the requirements of 97 mandatory food standards as voluntary and changed the mandatory sections in additional 17 food standards, following the legal power given to him by the "Protection of public health law (Food) 5776-2015". These declarations will enter into force gradually between 1 January 2023 and 1 August 2026.This declaration aims to remove unnecessary obstacles to trade, facilitate it, and lower trade barriers. The food products covered by these standards are already covered by the scope of other food regulations and are enforced by the Ministry of Health.</t>
  </si>
  <si>
    <r>
      <rPr>
        <sz val="11"/>
        <rFont val="Calibri"/>
      </rPr>
      <t>https://members.wto.org/crnattachments/2023/TBT/ISR/23_0101_00_x.pdf</t>
    </r>
  </si>
  <si>
    <t>DraftFood Safety and Standards (Food Products Standards and Food Additives) Amendment Regulations, 2022</t>
  </si>
  <si>
    <t>The Draft Notification of Food Safety and Standards (Food Products Standards and Food Additives) Amendment Regulations, 2022 is related to standards for refractive index range for Palm, Superolin, Meat sausage, Dehydrated tarragon, Packaged drinking water (other than mineral water), Proprietary food, Indian mithais, Indian namkeens, Food colors, Appendix A and Appendix C.</t>
  </si>
  <si>
    <t>Food Products</t>
  </si>
  <si>
    <t>67.120 - Meat, meat products and other animal produce; 67.200 - Edible oils and fats. Oilseeds; 67.220.20 - Food additives; 67.230 - Prepackaged and prepared foods</t>
  </si>
  <si>
    <r>
      <rPr>
        <sz val="11"/>
        <rFont val="Calibri"/>
      </rPr>
      <t>https://members.wto.org/crnattachments/2023/TBT/IND/23_0178_00_x.pdf</t>
    </r>
  </si>
  <si>
    <t>Renewable Fuel Standard (RFS) Program: Standards for 2023-2025 
and Other Changes</t>
  </si>
  <si>
    <t>Proposed rule - Under the Clean Air Act, the Environmental Protection Agency 
(EPA) is required to determine the applicable volume requirements for 
the Renewable Fuel Standard (RFS) for years after those specified in 
the statute. This action proposes the applicable volumes and percentage 
standards for 2023 through 2025 for cellulosic biofuel, biomass-based 
diesel, advanced biofuel, and total renewable fuel. This action also 
proposes the second supplemental standard addressing the remand of the 
2016 standard-setting rulemaking. Finally, this action proposes several 
regulatory changes to the RFS program including regulations governing 
the generation of qualifying renewable electricity and other 
modifications intended to improve the program's implementation.</t>
  </si>
  <si>
    <t>Renewable fuel standards; Environmental protection (ICS code(s): 13.020); Fuels (ICS code(s): 75.160)</t>
  </si>
  <si>
    <t>13.020 - Environmental protection; 75.160 - Fuels</t>
  </si>
  <si>
    <r>
      <rPr>
        <sz val="11"/>
        <rFont val="Calibri"/>
      </rPr>
      <t>https://members.wto.org/crnattachments/2023/TBT/USA/23_0222_00_e.pdf
https://members.wto.org/crnattachments/2023/TBT/USA/23_0222_01_e.pdf</t>
    </r>
  </si>
  <si>
    <t>MAPA Ordinance No. 538, 20 December 2022</t>
  </si>
  <si>
    <t>MAPA Ordinance No. 538, 20 December 2022, establishes the standards for the production, certification, technical responsibility, processing, repackaging, storage, sampling, analysis, marketing and use of seeds.</t>
  </si>
  <si>
    <t>Seeds, fruits and spores, for sowing (excl. leguminous vegetables and sweetcorn, coffee, tea, maté and spices, cereals, oil seeds and oleaginous fruits, and seeds and fruit used primarily in perfumery, medicaments or for insecticidal, fungicidal or similar purposes) (HS code(s): 1209)</t>
  </si>
  <si>
    <t>1209 - Seeds, fruits and spores, for sowing (excl. leguminous vegetables and sweetcorn, coffee, tea, maté and spices, cereals, oil seeds and oleaginous fruits, and seeds and fruit used primarily in perfumery, medicaments or for insecticidal, fungicidal or similar purposes)</t>
  </si>
  <si>
    <t>65.020.20 - Plant growing; 67.040 - Food products in general</t>
  </si>
  <si>
    <r>
      <rPr>
        <sz val="11"/>
        <rFont val="Calibri"/>
      </rPr>
      <t>https://www.in.gov.br/en/web/dou/-/portaria-mapa-n-538-de-20-de-dezembro-de-2022-*-452778746</t>
    </r>
  </si>
  <si>
    <t>Technical Regulation of the Requirements for Standby, off Mode Electric Power Consumption of Electrical and Electronic Equipment.</t>
  </si>
  <si>
    <t>This regulation specifies the following:_x000D_
Terms and Definitions, Scope, Objectives, Supplier Obligations, Labelling, Conformity Assessment Procedures, Responsibilities of Regulatory Authorities, Responsibilities of Market Surveillance Authorities, Violations and Penalties, General Provisions, Transitional Provisions, Appendix (lists of Products Category and Implementation, List of excluded products, Technical requirements, list of Standards, Verification Tolerance, Supplier Declaration of Conformity, Internal production control and Technical information).</t>
  </si>
  <si>
    <t xml:space="preserve">8415, 8421, 8422, 8450, 8516, 8528_x000D_
</t>
  </si>
  <si>
    <t>8415 - Air conditioning machines comprising a motor-driven fan and elements for changing the temperature and humidity, incl. those machines in which the humidity cannot be separately regulated; parts thereof; 8421 - Centrifuges, incl. centrifugal dryers (excl. those for isotope separation); filtering or purifying machinery and apparatus, for liquids or gases; parts thereof (excl. artificial kidneys); 8422 - Dishwashing machines; machinery for cleaning or drying bottles or other containers; machinery for filling, closing, sealing or labelling bottles, cans, boxes, bags or other containers; machinery for capsuling bottles, jars, tubes and similar containers; other packing or wrapping machinery, incl. heat-shrink wrapping machinery; machinery for aerating beverages; parts thereof; 8450 - Household or laundry-type washing machines, incl. machines which both wash and dry; parts thereof; 8516 - Electric instantaneous or storage water heaters and immersion heaters; electric space-heating apparatus and soil-heating apparatus; electro-thermic hairdressing apparatus, e.g. hairdryers, hair curlers and curling tong heaters, and hand dryers; electric smoothing irons; other electro-thermic appliances of a kind used for domestic purposes; electric heating resistors (other than those of heading 8545); parts thereof; 8528 - Monitors and projectors, not incorporating television reception apparatus; reception apparatus for television, whether or not incorporating radio-broadcast receivers or sound or video recording or reproducing apparatus</t>
  </si>
  <si>
    <t>23.120 - Ventilators. Fans. Air-conditioners; 33.160 - Audio, video and audiovisual engineering; 97.040.40 - Dishwashers; 97.060 - Laundry appliances; 97.100 - Domestic, commercial and industrial heating appliances</t>
  </si>
  <si>
    <t>Protection of the environment (TBT); Cost saving and productivity enhancement (TBT); Protection of animal or plant life or health (TBT)</t>
  </si>
  <si>
    <r>
      <rPr>
        <sz val="11"/>
        <rFont val="Calibri"/>
      </rPr>
      <t xml:space="preserve">https://members.wto.org/crnattachments/2023/TBT/SAU/23_0194_00_x.pdf
Saudi Arabia Standards Organization (SASO)
P.O. Box 3437
Riyadh
+966(11)252; ext:9065; ext.9081; ext.9074
+966 (1) 4530035 (Fax)
enquirypoint@saso.gov.sa
Website: http://www.saso.gov.sa
</t>
    </r>
  </si>
  <si>
    <t>Draft Ministerial Regulation on Plastic bags for food</t>
  </si>
  <si>
    <t>The draft Ministerial Regulation mandates plastic bags for food to conform with the standard for plastic bags for food (TIS 1027-25xx (20xx)).This standard specifies safety requirements for substances in material, marking and labelling, and criteria for testing. It only covers plastic bags for food made from virgin resin as single layer plastic films for food packaging.This standard does not cover custom printed plastic bags withink.</t>
  </si>
  <si>
    <t>Plastic bags for food</t>
  </si>
  <si>
    <t>55.040 - Packaging materials and accessories; 55.080 - Sacks. Bags; 83.080 - Plastics</t>
  </si>
  <si>
    <r>
      <rPr>
        <sz val="11"/>
        <rFont val="Calibri"/>
      </rPr>
      <t>https://members.wto.org/crnattachments/2023/TBT/THA/23_0169_00_x.pdf</t>
    </r>
  </si>
  <si>
    <t>DraftFood Safety and Standards (Genetically Modified Foods) Regulations, 2022</t>
  </si>
  <si>
    <t>The Draft Notification of Food Safety and Standards (Genetically Modified Foods) Regulations, 2022 is related to standards for Genetically Modified Foods</t>
  </si>
  <si>
    <r>
      <rPr>
        <sz val="11"/>
        <rFont val="Calibri"/>
      </rPr>
      <t>https://members.wto.org/crnattachments/2023/TBT/IND/23_0175_00_x.pdf</t>
    </r>
  </si>
  <si>
    <t>Draft resolution number 1135, 23 December 2022</t>
  </si>
  <si>
    <t>This Draft Resolution is regarded to a regulatory proposal for the establishment of specific criteria and procedures for defining the Equivalent Foreign Regulatory Authorities of the sanitary inspection process of manufacturers of active pharmaceutical ingredients, Cannabis products for medicinal purposes, medicines and biological products. And the optimized Good Manufacturing Practices (GMP) Certification review process.The Regulatory Trust Building Program for the recognition of the equivalence of the health inspection processes of an AREE is applicable exclusively to regulatory authorities or member entities of the Pharmaceutical Inspection Co-operation Scheme (PIC/S) and the International Council for Harmonisation of Technical Requirements for Pharmaceuticals for Human Use (ICH).</t>
  </si>
  <si>
    <t>Pharmaceutics (ICS code(s): 11.120)</t>
  </si>
  <si>
    <r>
      <rPr>
        <sz val="11"/>
        <rFont val="Calibri"/>
      </rPr>
      <t>Draft: http://antigo.anvisa.gov.br/documents/10181/6531690/CONSULTA+P%C3%9ABLICA+N+1135+GIMED.pdf/b683dddc-9016-4adc-978f-a8d557b95347
Comment form: https://pesquisa.anvisa.gov.br/index.php/575119?lang=pt-BR</t>
    </r>
  </si>
  <si>
    <t>Draft Food Safety and Standards (Labelling &amp; Display) Amendment Regulations, 2022.</t>
  </si>
  <si>
    <t>The DraftFood Safety and Standards (Labelling &amp; Display) Amendment Regulations, 2022 is related to labelling requirements of Non-retail container, legible / audible warning statement related to pan masala, tolerance limit etc. </t>
  </si>
  <si>
    <t>Other (TBT); Consumer information, labelling (TBT)</t>
  </si>
  <si>
    <r>
      <rPr>
        <sz val="11"/>
        <rFont val="Calibri"/>
      </rPr>
      <t>https://members.wto.org/crnattachments/2023/TBT/IND/23_0100_00_x.pdf</t>
    </r>
  </si>
  <si>
    <t>TBS/CDC 17 (304) DTZS:2022, Domestic multipurpose lubricating oil- Specification, First Edition</t>
  </si>
  <si>
    <t>This Draft Tanzania Standard specifies requirements, sampling and test methods for Domestic multipurpose lubricating oil</t>
  </si>
  <si>
    <t>Medium oils and preparations, of petroleum or bituminous minerals, not containing biodiesel, n.e.s. (HS code(s): 271019); Lubricants, industrial oils and related products (ICS code(s): 75.100)</t>
  </si>
  <si>
    <t>271019 - Medium oils and preparations, of petroleum or bituminous minerals, not containing biodiesel, n.e.s.</t>
  </si>
  <si>
    <t>75.100 - Lubricants, industrial oils and related products</t>
  </si>
  <si>
    <t>Consumer information, labelling (TBT); Quality requirements (TBT); Reducing trade barriers and facilitating trade (TBT)</t>
  </si>
  <si>
    <r>
      <rPr>
        <sz val="11"/>
        <rFont val="Calibri"/>
      </rPr>
      <t>https://members.wto.org/crnattachments/2023/TBT/TZA/23_0167_00_e.pdf</t>
    </r>
  </si>
  <si>
    <t>Uniform Compliance Date for Food Labeling Regulations</t>
  </si>
  <si>
    <t>Final rule - The Food and Drug Administration (FDA or we) is establishing 1 January 2026, as the uniform compliance date for food labeling regulations that are published on or after 1 January 2023, and on or before 31 December 2024. We periodically announce uniform compliance dates for new food labeling requirements to minimize the economic impact of labeling changes.</t>
  </si>
  <si>
    <t>Food labeling; Food products in general (ICS code(s): 67.040)</t>
  </si>
  <si>
    <r>
      <rPr>
        <sz val="11"/>
        <rFont val="Calibri"/>
      </rPr>
      <t>https://members.wto.org/crnattachments/2022/TBT/USA/23_0230_00_e.pdf</t>
    </r>
  </si>
  <si>
    <t>Draft resolution number 1136, 26 December 2022</t>
  </si>
  <si>
    <t>This Draft Resolution is regarded to a proposal to define the general guidelines for the pilot implementation of the optimized analysis procedure, based on risk criteria, to confirm the suitability of the documentation submitted to Anvisa for marketing authorization and post-marketing authorization changes to medicines.</t>
  </si>
  <si>
    <r>
      <rPr>
        <sz val="11"/>
        <rFont val="Calibri"/>
      </rPr>
      <t>Draft: http://antigo.anvisa.gov.br/documents/10181/6531732/CONSULTA+P%C3%9ABLICA+N+1136+GGMED.pdf/b3039fc1-23d7-4501-a9b3-bd1658375afc
Comment form: https://pesquisa.anvisa.gov.br/index.php/121997?lang=pt-BR</t>
    </r>
  </si>
  <si>
    <t>The Australian Government has released a discussion paper seeking feedback on how to implement mandatory Country of Origin Labelling for seafood (seafood CoOL) in hospitality settings. The discussion paper outlines:·       objectives to guide the development of seafood CoOL·       a proposed model for seafood CoOL·       information on existing origin labelling schemes for hospitality.The proposed model aims to be a simple, practical and low-cost approach for providing consumers with origin information to help them make decisions. Under the proposed model, hospitality businesses will need to indicate if their seafood is Australian, imported or mixed origin. It is proposed to apply to both saltwater and freshwater fish, shellfish and roe.</t>
  </si>
  <si>
    <t>Especificaciones Técnicas para el Diseño de la Etiqueta de Eficiencia Energética para Lavadoras de Ropa (Technical specifications for the design of energy efficiency labels for washing machines) (13 pages, in Spanish)</t>
  </si>
  <si>
    <t>The technical specifications for the design of energy efficiency labels for washing machines for household use are an update of the currently valid labels and aim to provide consumers with information when selecting this type of product, taking account of technological advances in development. With regard to the development of the proposal, account has been taken of international experience, currently valid energy efficiency labels, and protocols in force in Chile.</t>
  </si>
  <si>
    <t>Washing machines for household use</t>
  </si>
  <si>
    <t>97.060 - Laundry appliances</t>
  </si>
  <si>
    <r>
      <rPr>
        <sz val="11"/>
        <rFont val="Calibri"/>
      </rPr>
      <t>https://members.wto.org/crnattachments/2023/TBT/CHL/23_0161_00_s.pdf
https://energia.gob.cl/consultas-publicas/especificaciones-tecnicas-para-el-diseno-de-la-etiqueta-de-eficiencia-energetica-para-lavadoras-de-ropa</t>
    </r>
  </si>
  <si>
    <t>DEAS 1123: 2022 Leather for orthopaedic use — Specification</t>
  </si>
  <si>
    <t>This Draft East African Standard specifies requirements and test methods for leather intended for orthopaedic use.</t>
  </si>
  <si>
    <t>Footwear (ICS code(s): 61.060)</t>
  </si>
  <si>
    <t>61.060 - Footwear</t>
  </si>
  <si>
    <t>Cost saving and productivity enhancement (TBT); Reducing trade barriers and facilitating trade (TBT); Consumer information, labelling (TBT); Prevention of deceptive practices and consumer protection (TBT); Quality requirements (TBT); Harmonization (TBT)</t>
  </si>
  <si>
    <r>
      <rPr>
        <sz val="11"/>
        <rFont val="Calibri"/>
      </rPr>
      <t>https://members.wto.org/crnattachments/2023/TBT/KEN/23_0017_00_e.pdf</t>
    </r>
  </si>
  <si>
    <t>Burundi</t>
  </si>
  <si>
    <t>DEAS 1121: 2022 Handbags specification – Part 1 – Leather and coated fabrics</t>
  </si>
  <si>
    <t>This draft East African Standard specifies the requirements, test methods and sampling of handbags with a leather or coated fabric outer materials.</t>
  </si>
  <si>
    <t>Harmonization (TBT); Quality requirements (TBT); Prevention of deceptive practices and consumer protection (TBT); Consumer information, labelling (TBT); Reducing trade barriers and facilitating trade (TBT); Cost saving and productivity enhancement (TBT)</t>
  </si>
  <si>
    <r>
      <rPr>
        <sz val="11"/>
        <rFont val="Calibri"/>
      </rPr>
      <t>https://members.wto.org/crnattachments/2023/TBT/KEN/23_0032_00_e.pdf</t>
    </r>
  </si>
  <si>
    <t>DEAS 1124: 2022 Belts specification – Part 1 – Leather</t>
  </si>
  <si>
    <t>This Draft East African Standard specifies the requirements, sampling and test methods for leather belts. This Draft Standard does not cover belts made from other materials apart from leather.</t>
  </si>
  <si>
    <r>
      <rPr>
        <sz val="11"/>
        <rFont val="Calibri"/>
      </rPr>
      <t>https://members.wto.org/crnattachments/2023/TBT/KEN/23_0022_00_e.pdf</t>
    </r>
  </si>
  <si>
    <t>KS 2227:2022Petroleum and petroleum products – Automotive biodiesel fuel - Specification</t>
  </si>
  <si>
    <t>This Draft Kenya Standard specifies requirements, sampling and test methods for marketed and delivered fatty acid methyl esters (FAME)/ biodiesel to be used either as automotive fuel for diesel engines at 100% concentration, or as an extender for automotive fuel for diesel engines. At 100% concentration, it is applicable to fuel for use in diesel engine vehicles designed or subsequently adapted to run on 100% FAME/biodiesel.</t>
  </si>
  <si>
    <t>Petroleum products in general (ICS code(s): 75.080)</t>
  </si>
  <si>
    <t>75.080 - Petroleum products in general</t>
  </si>
  <si>
    <r>
      <rPr>
        <sz val="11"/>
        <rFont val="Calibri"/>
      </rPr>
      <t xml:space="preserve">https://members.wto.org/crnattachments/2023/TBT/KEN/23_0009_00_e.pdf
</t>
    </r>
  </si>
  <si>
    <t>DEAS 1125: 2022 Wallets specification – Part 1 - Leather</t>
  </si>
  <si>
    <t>This Draft East African standard specifies requirements and test methods for leather wallets. This standard is not applicable to wallets made from other materials apart from leather.</t>
  </si>
  <si>
    <t>42023 - - Articles of a kind normally carried in the pocket or in the handbag :</t>
  </si>
  <si>
    <t>59.140.35 - Leather products; 61.060 - Footwear</t>
  </si>
  <si>
    <r>
      <rPr>
        <sz val="11"/>
        <rFont val="Calibri"/>
      </rPr>
      <t>https://members.wto.org/crnattachments/2023/TBT/KEN/23_0027_00_e.pdf</t>
    </r>
  </si>
  <si>
    <t>KS 2953:2022Petroleum and petroleum products – Automotive B5 Biodiesel fuel - Specification</t>
  </si>
  <si>
    <t>This Kenya Standard specifies requirements, sampling and test methods for automotive B5 biodiesel fuel. This standard is applicable to automotive biodiesel at 5 % biodiesel and 95 % petroleum diesel concentration blend. For use in diesel engine vehicles designed or subsequently adapted to run on 5 % biodiesel and 95 % petroleum diesel concentration.</t>
  </si>
  <si>
    <r>
      <rPr>
        <sz val="11"/>
        <rFont val="Calibri"/>
      </rPr>
      <t>https://members.wto.org/crnattachments/2023/TBT/KEN/23_0011_00_e.pdf</t>
    </r>
  </si>
  <si>
    <t>Public Consultation 72, 4 October 2022;</t>
  </si>
  <si>
    <t>Public Consultation proposal to establish Act approving test procedures for assessing power density in portable telecommunications products.</t>
  </si>
  <si>
    <r>
      <rPr>
        <sz val="11"/>
        <rFont val="Calibri"/>
      </rPr>
      <t xml:space="preserve">Selecting Public Consultation by its number (72).
National Telecommunications Agency – ANATEL
Telephone: +(55) 61 2312.2318
Telefax: +(55) 61 2312.2949
Email: certificacao@anatel.gov.br
Comments should be sent to the Brazilian TBT Enquiry Point (barreirastecnicas@inmetro.gov.br) and copied to certificacao@anatel.gov.br
</t>
    </r>
  </si>
  <si>
    <t>DEAS 1122: 2022 Sport balls – specification – Part 1 – Outdoor footballs</t>
  </si>
  <si>
    <t>This Draft East African Standard Specifies the requirements, sampling and test methods for outdoor footballs.</t>
  </si>
  <si>
    <t>64 - FOOTWEAR, GAITERS AND THE LIKE; PARTS OF SUCH ARTICLES</t>
  </si>
  <si>
    <r>
      <rPr>
        <sz val="11"/>
        <rFont val="Calibri"/>
      </rPr>
      <t>https://members.wto.org/crnattachments/2023/TBT/KEN/23_0012_00_e.pdf</t>
    </r>
  </si>
  <si>
    <t>KS 2490:2022Automatic transmission fluid - Specification </t>
  </si>
  <si>
    <t>This Kenya Standard covers the specifications and test methods for automatic transmission fluid for use in automatic gear boxes and automotive power steering.</t>
  </si>
  <si>
    <r>
      <rPr>
        <sz val="11"/>
        <rFont val="Calibri"/>
      </rPr>
      <t xml:space="preserve">https://members.wto.org/crnattachments/2023/TBT/KEN/23_0010_00_e.pdf
</t>
    </r>
  </si>
  <si>
    <t>Inmetro Ordinance N° 547, 14 December 2022.</t>
  </si>
  <si>
    <t>Inmetro Ordinance No. 115/2022 consolidates conformity assessment requirements for fire hoses.</t>
  </si>
  <si>
    <t>RUBBER AND ARTICLES THEREOF (HS code(s): 40)</t>
  </si>
  <si>
    <t>40 - RUBBER AND ARTICLES THEREOF</t>
  </si>
  <si>
    <t>13.220 - Protection against fire; 23.040.70 - Hoses and hose assemblies</t>
  </si>
  <si>
    <r>
      <rPr>
        <sz val="11"/>
        <rFont val="Calibri"/>
      </rPr>
      <t>http://sistema-sil.inmetro.gov.br/rtac/RTAC002992.pdf</t>
    </r>
  </si>
  <si>
    <t>Emne</t>
  </si>
  <si>
    <t>Kyllingeæg</t>
  </si>
  <si>
    <t>Varer af cement, beton eller kunststen, også armeret (HS-kode(r): 6810) Beton og betonprodukter (ICS-kode(r): 91.100.30)</t>
  </si>
  <si>
    <t>Tørretumblere til husholdningsbrug</t>
  </si>
  <si>
    <t>Per- og poly-
fluoralkylstoffer (PFAS); Miljøbeskyttelse (ICS-kode(r): 13.020) Indenlandsk sikkerhed (ICS-kode(r): 13.120) Produktion i den kemiske industri (ICS-kode(r): 71.020) Produkter fra den kemiske industri (ICS-kode(r): 71.100)</t>
  </si>
  <si>
    <t>Tobak, tobaksvarer og tilhørende udstyr</t>
  </si>
  <si>
    <t>Elektrisk og elektronisk udstyr samt affald af elektrisk og elektronisk udstyr.</t>
  </si>
  <si>
    <t>Hjælpestoffer (ikke-aktivstof, der anvendes i landbrugskemikalier)</t>
  </si>
  <si>
    <t>Medicinsk udstyr</t>
  </si>
  <si>
    <t>Træemballage materiale</t>
  </si>
  <si>
    <t>Klimaanlæg</t>
  </si>
  <si>
    <t>Farmeceutiske produkter</t>
  </si>
  <si>
    <t>Telekommunikation</t>
  </si>
  <si>
    <t>Syntetiske vaskemidler - Husholdnings syntetisk vaskemiddelpulver</t>
  </si>
  <si>
    <t>Plast</t>
  </si>
  <si>
    <t>Korn, bælgfrugter og afledte produkter</t>
  </si>
  <si>
    <t>Kosmetik</t>
  </si>
  <si>
    <t>Biocidholdige produkter og behandlede artikler, der er behandlet med eller indeholder biocidholdige produkter.</t>
  </si>
  <si>
    <t>Fødevarer</t>
  </si>
  <si>
    <t xml:space="preserve">Processer i fødevareindustrien </t>
  </si>
  <si>
    <t>Gummi varer</t>
  </si>
  <si>
    <t>Telekommunikationsprodukter</t>
  </si>
  <si>
    <t xml:space="preserve">Olieprodukter generelt </t>
  </si>
  <si>
    <t>Vaskemaskiner til husholdningsbrug</t>
  </si>
  <si>
    <t xml:space="preserve">Mærkning af oprindelsesland for fisk og skaldyr </t>
  </si>
  <si>
    <t>Lægemidler</t>
  </si>
  <si>
    <t xml:space="preserve">Varmeisolering af bygninger </t>
  </si>
  <si>
    <t xml:space="preserve">Kosmetik. Toiletartikler </t>
  </si>
  <si>
    <t xml:space="preserve">Gødningsstoffer </t>
  </si>
  <si>
    <t>Byggematerialer</t>
  </si>
  <si>
    <t xml:space="preserve">Færdigpakkede og tilberedte fødevarer </t>
  </si>
  <si>
    <t xml:space="preserve">Papirprodukter generelt </t>
  </si>
  <si>
    <t>Instrumenter og apparater, der anvendes inden for medicinsk, kirurgisk, dental eller veterinærvidenskab</t>
  </si>
  <si>
    <t xml:space="preserve">Krydderier og krydderier </t>
  </si>
  <si>
    <t xml:space="preserve">Korn, bælgfrugter og afledte produkter </t>
  </si>
  <si>
    <t>Fjerkræ og æg</t>
  </si>
  <si>
    <t>Mikroprocessorsystemer (ICS-kode(r): 35.160); IT-applikationer på andre områder (ICS-kode(r): 35.240.99)</t>
  </si>
  <si>
    <t>Pesticider til landbruget</t>
  </si>
  <si>
    <t xml:space="preserve">Farmaceutiske produkter </t>
  </si>
  <si>
    <t>Insekticider</t>
  </si>
  <si>
    <t xml:space="preserve">Ikke-alkoholholdige drikkevarer </t>
  </si>
  <si>
    <t>Ligestilling mellem kønnene — Krav til forfremmelse, gennemførelse og ansvarlighed</t>
  </si>
  <si>
    <t xml:space="preserve">Alkoholholdige drikkevarer </t>
  </si>
  <si>
    <t xml:space="preserve">Glas i bygning </t>
  </si>
  <si>
    <t xml:space="preserve">Kød og kødprodukter </t>
  </si>
  <si>
    <t>Frugt, grøntsager og afledte produkter generelt (ICS-kode(r): 67.080.01)</t>
  </si>
  <si>
    <t xml:space="preserve">Animalske og vegetabilske fedtstoffer og olier </t>
  </si>
  <si>
    <t>Krydderier</t>
  </si>
  <si>
    <t>Murværk (ICS-kode(r): 91.080.30)</t>
  </si>
  <si>
    <t>Fjerkræ og æg (ICS-kode(r): 67.120.20)</t>
  </si>
  <si>
    <t xml:space="preserve">Planteavl </t>
  </si>
  <si>
    <t>Mineralske materialer og produkter</t>
  </si>
  <si>
    <t>Sukker</t>
  </si>
  <si>
    <t xml:space="preserve">Mineralske materialer og produkter </t>
  </si>
  <si>
    <t xml:space="preserve">Materialer og genstande i berøring med levnedsmidler </t>
  </si>
  <si>
    <t xml:space="preserve">Vejanlæg </t>
  </si>
  <si>
    <t>Kosmetik. Toiletartikler (ICS-kode(r): 71.100.70)</t>
  </si>
  <si>
    <t>Murværk (ICS-kode(r): 91.080.30</t>
  </si>
  <si>
    <t>Fødevaretilsætningsstoffer (ICS-kode(r): 67.220.20)</t>
  </si>
  <si>
    <t>Fødevareteknologi</t>
  </si>
  <si>
    <t xml:space="preserve">Inspektion af droner </t>
  </si>
  <si>
    <t>Motorkøretøjer</t>
  </si>
  <si>
    <t xml:space="preserve">Foderstoffer </t>
  </si>
  <si>
    <t>Fugleæg med skal, friske, konserverede eller kogte (HS-kode(r): 0407) Fjerkræ og æg (ICS-kode(r): 67.120.20)</t>
  </si>
  <si>
    <t>Køkkengrej, bestik (ICS-kode(r): 97.040.60)</t>
  </si>
  <si>
    <t>Bordservice, køkkenudstyr, andre husholdningsartikler og toiletartikler, af plast</t>
  </si>
  <si>
    <t xml:space="preserve">Brædder, plader, fliser og lignende varer, ikke ornamenterede : (HS-kode(r): 68091) Fiber- og spånplader (ICS-kode(r): 79.060.20)
</t>
  </si>
  <si>
    <t>Transport</t>
  </si>
  <si>
    <t>Automobiler og andre motorkøretøjer, hovedsagelig konstrueret til personbefordring (HS-koder: 87.03)</t>
  </si>
  <si>
    <t>Elektrisk og elektronisk udstyr (ICS – 31.020)</t>
  </si>
  <si>
    <t>Importerede og indenlandsk producerede emballerede alkoholholdige drikkevarer (HS kapitel 22), der indeholder 0,5 volumenprocent eller mere alkohol (ABV), og som skal være forsynet med en etiket til salg i Australien og New Zealand.</t>
  </si>
  <si>
    <t>Aktivt stof til pesticid</t>
  </si>
  <si>
    <t>Alkoholholdige drikkevarer</t>
  </si>
  <si>
    <t>Måling af elektriske og magnetiske mængder</t>
  </si>
  <si>
    <t>Parfume og kosmetiske produkter</t>
  </si>
  <si>
    <t>Instrumenter og apparater til måling og detektion af ioniserende stråling (HS-kode: 903010) ICS: 17.220.20 Måleinstrumenter, elektrisk energi, statiske målere</t>
  </si>
  <si>
    <t>Lamper og tilhørende udstyr</t>
  </si>
  <si>
    <t>Tang og andre alger, friske, kølede, frosne eller tørrede, også formalede, uegnede til konsum (HS-kode(r): 121229) Fisk og fiskevarer (ICS-kode(r): 67.120.30)</t>
  </si>
  <si>
    <t>Fisk og fiskevarer (ICS-kode(r): 67.120.30)</t>
  </si>
  <si>
    <t>Spil med skærme, flipper og andre spil, der drives af mønter, pengesedler, bankkort, poletter eller andre betalingsmidler (ekskl. udstyr til bowlingbaner) (HS-kode(r): 950430) Udstyr til underholdning generelt (ICS-kode(r): 97.200.01)</t>
  </si>
  <si>
    <t>Fisk og skaldyr</t>
  </si>
  <si>
    <t>Fugleæg uden skal samt æggeblommer, friske, tørrede, dampkogte, vandkogte, formede, frosne eller på anden måde konserverede, også tilsat sukker eller andre sødemidler (HS-kode(r): 0408) Fjerkræ og æg (ICS-kode(r): 67.120.20)</t>
  </si>
  <si>
    <t xml:space="preserve">Økologiske landbrugsprodukter
</t>
  </si>
  <si>
    <t>Konvolutter af papir eller pap (undtagen brevkort) (HS-kode(r): 481710) Andre papirprodukter (ICS-kode(r): 85.080.99)</t>
  </si>
  <si>
    <t xml:space="preserve">Sundhed </t>
  </si>
  <si>
    <t>Systemer til vejkøretøjer (ICS-kode(r): 43.040)</t>
  </si>
  <si>
    <t>Elektrisk udstyr</t>
  </si>
  <si>
    <t>Engangsplast</t>
  </si>
  <si>
    <t>Medicinsk udstyr og medicinsk udstyr til in vitro-diagnostik</t>
  </si>
  <si>
    <t>Vandscootere</t>
  </si>
  <si>
    <t xml:space="preserve">Elektrolytisk zinkbelagt fladstål </t>
  </si>
  <si>
    <t>Fodertilsætningsstof</t>
  </si>
  <si>
    <t xml:space="preserve">Giftige kemikalier i forbrugerprodukter; Miljøbeskyttelse </t>
  </si>
  <si>
    <t>Industriprodukter og/eller tjenesteydelser</t>
  </si>
  <si>
    <t xml:space="preserve">Emballage, overfladebehandlingsmidler, redskaber, låg og metaludstyr i kontakt med fødevarer. </t>
  </si>
  <si>
    <t>Kviksølvholdige produkter</t>
  </si>
  <si>
    <t>Mikroovn kompatibel fødevareplastpose til genopvarmning</t>
  </si>
  <si>
    <t>Køleapparater til husholdningsbrug</t>
  </si>
  <si>
    <t>Standarder for vedvarende brændstof; Miljøbeskyttelse (ICS-kode(r): 13.020) Brændstoffer (ICS-kode(r): 75.160)</t>
  </si>
  <si>
    <t xml:space="preserve">Frø, frugter og sporer </t>
  </si>
  <si>
    <t>Plastik</t>
  </si>
  <si>
    <t>Middelbaserede olier og præparater af mineraler af råolie eller bituminøse mineraler, ikke med indhold af biodiesel, i.a.n. (HS-kode(r): 271019); Smøremidler, industriolier og beslægtede produkter (ICS-kode(r): 75.100)</t>
  </si>
  <si>
    <t>Fødevaremærkning; Fødevarer generelt (ICS-kode(r): 67.040)</t>
  </si>
  <si>
    <t>Salg af frugt og grøntsager i butikker, på boder og på markeder</t>
  </si>
  <si>
    <t xml:space="preserve">Læder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</si>
</sst>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9"/>
  <sheetViews>
    <sheetView tabSelected="1" topLeftCell="A97" workbookViewId="0">
      <selection activeCell="A2" sqref="A2"/>
    </sheetView>
  </sheetViews>
  <sheetFormatPr defaultRowHeight="15"/>
  <cols>
    <col min="1" max="1" width="84.5703125" style="2" customWidth="1"/>
    <col min="2" max="2" width="75.7109375" style="2" hidden="1" customWidth="1"/>
    <col min="3" max="3" width="20" style="4" hidden="1" customWidth="1"/>
    <col min="4" max="4" width="50" customWidth="1"/>
    <col min="5" max="5" width="30" customWidth="1"/>
    <col min="6" max="7" width="100" style="2" customWidth="1"/>
    <col min="9" max="9" width="40" customWidth="1"/>
    <col min="10" max="13" width="100" customWidth="1"/>
    <col min="14" max="14" width="30" style="4" customWidth="1"/>
    <col min="15" max="19" width="100" customWidth="1"/>
  </cols>
  <sheetData>
    <row r="1" spans="1:19" ht="30" customHeight="1">
      <c r="A1" s="1" t="s">
        <v>874</v>
      </c>
      <c r="B1" s="3" t="s">
        <v>5</v>
      </c>
      <c r="C1" s="5" t="s">
        <v>1</v>
      </c>
      <c r="D1" s="1" t="s">
        <v>2</v>
      </c>
      <c r="E1" s="1" t="s">
        <v>0</v>
      </c>
      <c r="F1" s="3" t="s">
        <v>3</v>
      </c>
      <c r="G1" s="3" t="s">
        <v>4</v>
      </c>
      <c r="I1" s="1" t="s">
        <v>6</v>
      </c>
      <c r="J1" s="1" t="s">
        <v>7</v>
      </c>
      <c r="K1" s="1" t="s">
        <v>8</v>
      </c>
      <c r="L1" s="1" t="s">
        <v>9</v>
      </c>
      <c r="M1" s="1" t="s">
        <v>10</v>
      </c>
      <c r="N1" s="5" t="s">
        <v>11</v>
      </c>
      <c r="O1" s="1" t="s">
        <v>12</v>
      </c>
      <c r="P1" s="1" t="s">
        <v>13</v>
      </c>
      <c r="Q1" s="1" t="s">
        <v>14</v>
      </c>
      <c r="R1" s="1" t="s">
        <v>15</v>
      </c>
      <c r="S1" s="1" t="s">
        <v>16</v>
      </c>
    </row>
    <row r="2" spans="1:19" ht="135">
      <c r="A2" s="9" t="s">
        <v>945</v>
      </c>
      <c r="B2" s="8" t="s">
        <v>529</v>
      </c>
      <c r="C2" s="7">
        <v>44942</v>
      </c>
      <c r="D2" s="6" t="str">
        <f>HYPERLINK("https://eping.wto.org/en/Search?viewData= G/TBT/N/EU/945"," G/TBT/N/EU/945")</f>
        <v xml:space="preserve"> G/TBT/N/EU/945</v>
      </c>
      <c r="E2" s="6" t="s">
        <v>34</v>
      </c>
      <c r="F2" s="8" t="s">
        <v>527</v>
      </c>
      <c r="G2" s="8" t="s">
        <v>528</v>
      </c>
      <c r="I2" s="6" t="s">
        <v>21</v>
      </c>
      <c r="J2" s="6" t="s">
        <v>21</v>
      </c>
      <c r="K2" s="6" t="s">
        <v>22</v>
      </c>
      <c r="L2" s="6" t="s">
        <v>23</v>
      </c>
      <c r="M2" s="6"/>
      <c r="N2" s="7">
        <v>45017</v>
      </c>
      <c r="O2" s="6" t="s">
        <v>24</v>
      </c>
      <c r="P2" s="8" t="s">
        <v>25</v>
      </c>
      <c r="Q2" s="6" t="str">
        <f>HYPERLINK("https://docs.wto.org/imrd/directdoc.asp?DDFDocuments/t/G/TBTN23/UKR243.DOCX", "https://docs.wto.org/imrd/directdoc.asp?DDFDocuments/t/G/TBTN23/UKR243.DOCX")</f>
        <v>https://docs.wto.org/imrd/directdoc.asp?DDFDocuments/t/G/TBTN23/UKR243.DOCX</v>
      </c>
      <c r="R2" s="6"/>
      <c r="S2" s="6"/>
    </row>
    <row r="3" spans="1:19" ht="105">
      <c r="A3" s="2" t="s">
        <v>945</v>
      </c>
      <c r="B3" s="8" t="s">
        <v>649</v>
      </c>
      <c r="C3" s="7">
        <v>44936</v>
      </c>
      <c r="D3" s="6" t="str">
        <f>HYPERLINK("https://eping.wto.org/en/Search?viewData= G/TBT/N/EU/944"," G/TBT/N/EU/944")</f>
        <v xml:space="preserve"> G/TBT/N/EU/944</v>
      </c>
      <c r="E3" s="6" t="s">
        <v>34</v>
      </c>
      <c r="F3" s="8" t="s">
        <v>647</v>
      </c>
      <c r="G3" s="8" t="s">
        <v>648</v>
      </c>
      <c r="I3" s="6" t="s">
        <v>30</v>
      </c>
      <c r="J3" s="6" t="s">
        <v>31</v>
      </c>
      <c r="K3" s="6" t="s">
        <v>32</v>
      </c>
      <c r="L3" s="6" t="s">
        <v>21</v>
      </c>
      <c r="M3" s="6"/>
      <c r="N3" s="7">
        <v>45018</v>
      </c>
      <c r="O3" s="6" t="s">
        <v>24</v>
      </c>
      <c r="P3" s="8" t="s">
        <v>33</v>
      </c>
      <c r="Q3" s="6" t="str">
        <f>HYPERLINK("https://docs.wto.org/imrd/directdoc.asp?DDFDocuments/t/G/TBTN23/KEN1378.DOCX", "https://docs.wto.org/imrd/directdoc.asp?DDFDocuments/t/G/TBTN23/KEN1378.DOCX")</f>
        <v>https://docs.wto.org/imrd/directdoc.asp?DDFDocuments/t/G/TBTN23/KEN1378.DOCX</v>
      </c>
      <c r="R3" s="6"/>
      <c r="S3" s="6"/>
    </row>
    <row r="4" spans="1:19" ht="150">
      <c r="A4" s="2" t="s">
        <v>946</v>
      </c>
      <c r="B4" s="8" t="s">
        <v>525</v>
      </c>
      <c r="C4" s="7">
        <v>44942</v>
      </c>
      <c r="D4" s="6" t="str">
        <f>HYPERLINK("https://eping.wto.org/en/Search?viewData= G/TBT/N/NZL/118"," G/TBT/N/NZL/118")</f>
        <v xml:space="preserve"> G/TBT/N/NZL/118</v>
      </c>
      <c r="E4" s="6" t="s">
        <v>52</v>
      </c>
      <c r="F4" s="8" t="s">
        <v>532</v>
      </c>
      <c r="G4" s="8" t="s">
        <v>533</v>
      </c>
      <c r="I4" s="6" t="s">
        <v>21</v>
      </c>
      <c r="J4" s="6" t="s">
        <v>21</v>
      </c>
      <c r="K4" s="6" t="s">
        <v>38</v>
      </c>
      <c r="L4" s="6" t="s">
        <v>21</v>
      </c>
      <c r="M4" s="6"/>
      <c r="N4" s="7">
        <v>45016</v>
      </c>
      <c r="O4" s="6" t="s">
        <v>24</v>
      </c>
      <c r="P4" s="8" t="s">
        <v>39</v>
      </c>
      <c r="Q4" s="6" t="str">
        <f>HYPERLINK("https://docs.wto.org/imrd/directdoc.asp?DDFDocuments/t/G/TBTN23/EU950.DOCX", "https://docs.wto.org/imrd/directdoc.asp?DDFDocuments/t/G/TBTN23/EU950.DOCX")</f>
        <v>https://docs.wto.org/imrd/directdoc.asp?DDFDocuments/t/G/TBTN23/EU950.DOCX</v>
      </c>
      <c r="R4" s="6"/>
      <c r="S4" s="6"/>
    </row>
    <row r="5" spans="1:19" ht="60">
      <c r="A5" s="9" t="s">
        <v>916</v>
      </c>
      <c r="B5" s="8" t="s">
        <v>292</v>
      </c>
      <c r="C5" s="7">
        <v>44949</v>
      </c>
      <c r="D5" s="6" t="str">
        <f>HYPERLINK("https://eping.wto.org/en/Search?viewData= G/TBT/N/RWA/799"," G/TBT/N/RWA/799")</f>
        <v xml:space="preserve"> G/TBT/N/RWA/799</v>
      </c>
      <c r="E5" s="6" t="s">
        <v>151</v>
      </c>
      <c r="F5" s="8" t="s">
        <v>290</v>
      </c>
      <c r="G5" s="8" t="s">
        <v>291</v>
      </c>
      <c r="I5" s="6" t="s">
        <v>21</v>
      </c>
      <c r="J5" s="6" t="s">
        <v>21</v>
      </c>
      <c r="K5" s="6" t="s">
        <v>42</v>
      </c>
      <c r="L5" s="6" t="s">
        <v>21</v>
      </c>
      <c r="M5" s="6"/>
      <c r="N5" s="7">
        <v>45016</v>
      </c>
      <c r="O5" s="6" t="s">
        <v>24</v>
      </c>
      <c r="P5" s="8" t="s">
        <v>43</v>
      </c>
      <c r="Q5" s="6" t="str">
        <f>HYPERLINK("https://docs.wto.org/imrd/directdoc.asp?DDFDocuments/t/G/TBTN23/EU949.DOCX", "https://docs.wto.org/imrd/directdoc.asp?DDFDocuments/t/G/TBTN23/EU949.DOCX")</f>
        <v>https://docs.wto.org/imrd/directdoc.asp?DDFDocuments/t/G/TBTN23/EU949.DOCX</v>
      </c>
      <c r="R5" s="6"/>
      <c r="S5" s="6"/>
    </row>
    <row r="6" spans="1:19" ht="30">
      <c r="A6" s="2" t="s">
        <v>916</v>
      </c>
      <c r="B6" s="8" t="s">
        <v>408</v>
      </c>
      <c r="C6" s="7">
        <v>44949</v>
      </c>
      <c r="D6" s="6" t="str">
        <f>HYPERLINK("https://eping.wto.org/en/Search?viewData= G/TBT/N/RWA/800"," G/TBT/N/RWA/800")</f>
        <v xml:space="preserve"> G/TBT/N/RWA/800</v>
      </c>
      <c r="E6" s="6" t="s">
        <v>151</v>
      </c>
      <c r="F6" s="8" t="s">
        <v>406</v>
      </c>
      <c r="G6" s="8" t="s">
        <v>407</v>
      </c>
      <c r="I6" s="6" t="s">
        <v>21</v>
      </c>
      <c r="J6" s="6" t="s">
        <v>48</v>
      </c>
      <c r="K6" s="6" t="s">
        <v>49</v>
      </c>
      <c r="L6" s="6" t="s">
        <v>50</v>
      </c>
      <c r="M6" s="6"/>
      <c r="N6" s="7">
        <v>45012</v>
      </c>
      <c r="O6" s="6" t="s">
        <v>24</v>
      </c>
      <c r="P6" s="8" t="s">
        <v>51</v>
      </c>
      <c r="Q6" s="6" t="str">
        <f>HYPERLINK("https://docs.wto.org/imrd/directdoc.asp?DDFDocuments/t/G/TBTN23/USA1960.DOCX", "https://docs.wto.org/imrd/directdoc.asp?DDFDocuments/t/G/TBTN23/USA1960.DOCX")</f>
        <v>https://docs.wto.org/imrd/directdoc.asp?DDFDocuments/t/G/TBTN23/USA1960.DOCX</v>
      </c>
      <c r="R6" s="6"/>
      <c r="S6" s="6"/>
    </row>
    <row r="7" spans="1:19" ht="30">
      <c r="A7" s="9" t="s">
        <v>920</v>
      </c>
      <c r="B7" s="8" t="s">
        <v>319</v>
      </c>
      <c r="C7" s="7">
        <v>44949</v>
      </c>
      <c r="D7" s="6" t="str">
        <f>HYPERLINK("https://eping.wto.org/en/Search?viewData= G/TBT/N/RWA/805"," G/TBT/N/RWA/805")</f>
        <v xml:space="preserve"> G/TBT/N/RWA/805</v>
      </c>
      <c r="E7" s="6" t="s">
        <v>151</v>
      </c>
      <c r="F7" s="8" t="s">
        <v>317</v>
      </c>
      <c r="G7" s="8" t="s">
        <v>318</v>
      </c>
      <c r="I7" s="6" t="s">
        <v>56</v>
      </c>
      <c r="J7" s="6" t="s">
        <v>57</v>
      </c>
      <c r="K7" s="6" t="s">
        <v>58</v>
      </c>
      <c r="L7" s="6" t="s">
        <v>50</v>
      </c>
      <c r="M7" s="6"/>
      <c r="N7" s="7">
        <v>45013</v>
      </c>
      <c r="O7" s="6" t="s">
        <v>24</v>
      </c>
      <c r="P7" s="6"/>
      <c r="Q7" s="6" t="str">
        <f>HYPERLINK("https://docs.wto.org/imrd/directdoc.asp?DDFDocuments/t/G/TBTN23/NZL119.DOCX", "https://docs.wto.org/imrd/directdoc.asp?DDFDocuments/t/G/TBTN23/NZL119.DOCX")</f>
        <v>https://docs.wto.org/imrd/directdoc.asp?DDFDocuments/t/G/TBTN23/NZL119.DOCX</v>
      </c>
      <c r="R7" s="6"/>
      <c r="S7" s="6"/>
    </row>
    <row r="8" spans="1:19" ht="195">
      <c r="A8" s="9" t="s">
        <v>942</v>
      </c>
      <c r="B8" s="8" t="s">
        <v>513</v>
      </c>
      <c r="C8" s="7">
        <v>44942</v>
      </c>
      <c r="D8" s="6" t="str">
        <f>HYPERLINK("https://eping.wto.org/en/Search?viewData= G/TBT/N/CAN/688"," G/TBT/N/CAN/688")</f>
        <v xml:space="preserve"> G/TBT/N/CAN/688</v>
      </c>
      <c r="E8" s="6" t="s">
        <v>101</v>
      </c>
      <c r="F8" s="8" t="s">
        <v>511</v>
      </c>
      <c r="G8" s="8" t="s">
        <v>512</v>
      </c>
      <c r="I8" s="6" t="s">
        <v>21</v>
      </c>
      <c r="J8" s="6" t="s">
        <v>63</v>
      </c>
      <c r="K8" s="6" t="s">
        <v>64</v>
      </c>
      <c r="L8" s="6" t="s">
        <v>21</v>
      </c>
      <c r="M8" s="6"/>
      <c r="N8" s="7">
        <v>45012</v>
      </c>
      <c r="O8" s="6" t="s">
        <v>24</v>
      </c>
      <c r="P8" s="8" t="s">
        <v>65</v>
      </c>
      <c r="Q8" s="6" t="str">
        <f>HYPERLINK("https://docs.wto.org/imrd/directdoc.asp?DDFDocuments/t/G/TBTN23/URY72.DOCX", "https://docs.wto.org/imrd/directdoc.asp?DDFDocuments/t/G/TBTN23/URY72.DOCX")</f>
        <v>https://docs.wto.org/imrd/directdoc.asp?DDFDocuments/t/G/TBTN23/URY72.DOCX</v>
      </c>
      <c r="R8" s="6"/>
      <c r="S8" s="6" t="str">
        <f>HYPERLINK("https://docs.wto.org/imrd/directdoc.asp?DDFDocuments/v/G/TBTN23/URY72.DOCX", "https://docs.wto.org/imrd/directdoc.asp?DDFDocuments/v/G/TBTN23/URY72.DOCX")</f>
        <v>https://docs.wto.org/imrd/directdoc.asp?DDFDocuments/v/G/TBTN23/URY72.DOCX</v>
      </c>
    </row>
    <row r="9" spans="1:19" ht="60">
      <c r="A9" s="9" t="s">
        <v>891</v>
      </c>
      <c r="B9" s="8" t="s">
        <v>138</v>
      </c>
      <c r="C9" s="7">
        <v>44950</v>
      </c>
      <c r="D9" s="6" t="str">
        <f>HYPERLINK("https://eping.wto.org/en/Search?viewData= G/TBT/N/EU/947"," G/TBT/N/EU/947")</f>
        <v xml:space="preserve"> G/TBT/N/EU/947</v>
      </c>
      <c r="E9" s="6" t="s">
        <v>34</v>
      </c>
      <c r="F9" s="8" t="s">
        <v>136</v>
      </c>
      <c r="G9" s="8" t="s">
        <v>137</v>
      </c>
      <c r="I9" s="6" t="s">
        <v>21</v>
      </c>
      <c r="J9" s="6" t="s">
        <v>70</v>
      </c>
      <c r="K9" s="6" t="s">
        <v>71</v>
      </c>
      <c r="L9" s="6" t="s">
        <v>21</v>
      </c>
      <c r="M9" s="6"/>
      <c r="N9" s="7">
        <v>45012</v>
      </c>
      <c r="O9" s="6" t="s">
        <v>24</v>
      </c>
      <c r="P9" s="8" t="s">
        <v>72</v>
      </c>
      <c r="Q9" s="6" t="str">
        <f>HYPERLINK("https://docs.wto.org/imrd/directdoc.asp?DDFDocuments/t/G/TBTN23/JPN762.DOCX", "https://docs.wto.org/imrd/directdoc.asp?DDFDocuments/t/G/TBTN23/JPN762.DOCX")</f>
        <v>https://docs.wto.org/imrd/directdoc.asp?DDFDocuments/t/G/TBTN23/JPN762.DOCX</v>
      </c>
      <c r="R9" s="6"/>
      <c r="S9" s="6"/>
    </row>
    <row r="10" spans="1:19" ht="60">
      <c r="A10" s="9" t="s">
        <v>891</v>
      </c>
      <c r="B10" s="8" t="s">
        <v>149</v>
      </c>
      <c r="C10" s="7">
        <v>44950</v>
      </c>
      <c r="D10" s="6" t="str">
        <f>HYPERLINK("https://eping.wto.org/en/Search?viewData= G/TBT/N/EU/948"," G/TBT/N/EU/948")</f>
        <v xml:space="preserve"> G/TBT/N/EU/948</v>
      </c>
      <c r="E10" s="6" t="s">
        <v>34</v>
      </c>
      <c r="F10" s="8" t="s">
        <v>147</v>
      </c>
      <c r="G10" s="8" t="s">
        <v>148</v>
      </c>
      <c r="I10" s="6" t="s">
        <v>21</v>
      </c>
      <c r="J10" s="6" t="s">
        <v>77</v>
      </c>
      <c r="K10" s="6" t="s">
        <v>58</v>
      </c>
      <c r="L10" s="6" t="s">
        <v>50</v>
      </c>
      <c r="M10" s="6"/>
      <c r="N10" s="7">
        <v>45011</v>
      </c>
      <c r="O10" s="6" t="s">
        <v>24</v>
      </c>
      <c r="P10" s="8" t="s">
        <v>78</v>
      </c>
      <c r="Q10" s="6" t="str">
        <f>HYPERLINK("https://docs.wto.org/imrd/directdoc.asp?DDFDocuments/t/G/TBTN23/KOR1126.DOCX", "https://docs.wto.org/imrd/directdoc.asp?DDFDocuments/t/G/TBTN23/KOR1126.DOCX")</f>
        <v>https://docs.wto.org/imrd/directdoc.asp?DDFDocuments/t/G/TBTN23/KOR1126.DOCX</v>
      </c>
      <c r="R10" s="6"/>
      <c r="S10" s="6"/>
    </row>
    <row r="11" spans="1:19" ht="60">
      <c r="A11" s="9" t="s">
        <v>939</v>
      </c>
      <c r="B11" s="8" t="s">
        <v>488</v>
      </c>
      <c r="C11" s="7">
        <v>44944</v>
      </c>
      <c r="D11" s="6" t="str">
        <f>HYPERLINK("https://eping.wto.org/en/Search?viewData= G/TBT/N/KEN/1369"," G/TBT/N/KEN/1369")</f>
        <v xml:space="preserve"> G/TBT/N/KEN/1369</v>
      </c>
      <c r="E11" s="6" t="s">
        <v>26</v>
      </c>
      <c r="F11" s="8" t="s">
        <v>486</v>
      </c>
      <c r="G11" s="8" t="s">
        <v>487</v>
      </c>
      <c r="I11" s="6" t="s">
        <v>21</v>
      </c>
      <c r="J11" s="6" t="s">
        <v>83</v>
      </c>
      <c r="K11" s="6" t="s">
        <v>42</v>
      </c>
      <c r="L11" s="6" t="s">
        <v>84</v>
      </c>
      <c r="M11" s="6"/>
      <c r="N11" s="7">
        <v>45011</v>
      </c>
      <c r="O11" s="6" t="s">
        <v>24</v>
      </c>
      <c r="P11" s="8" t="s">
        <v>85</v>
      </c>
      <c r="Q11" s="6" t="str">
        <f>HYPERLINK("https://docs.wto.org/imrd/directdoc.asp?DDFDocuments/t/G/TBTN23/TUR206.DOCX", "https://docs.wto.org/imrd/directdoc.asp?DDFDocuments/t/G/TBTN23/TUR206.DOCX")</f>
        <v>https://docs.wto.org/imrd/directdoc.asp?DDFDocuments/t/G/TBTN23/TUR206.DOCX</v>
      </c>
      <c r="R11" s="6"/>
      <c r="S11" s="6"/>
    </row>
    <row r="12" spans="1:19" ht="60">
      <c r="A12" s="9" t="s">
        <v>940</v>
      </c>
      <c r="B12" s="8" t="s">
        <v>501</v>
      </c>
      <c r="C12" s="7">
        <v>44944</v>
      </c>
      <c r="D12" s="6" t="str">
        <f>HYPERLINK("https://eping.wto.org/en/Search?viewData= G/TBT/N/KEN/1368"," G/TBT/N/KEN/1368")</f>
        <v xml:space="preserve"> G/TBT/N/KEN/1368</v>
      </c>
      <c r="E12" s="6" t="s">
        <v>26</v>
      </c>
      <c r="F12" s="8" t="s">
        <v>499</v>
      </c>
      <c r="G12" s="8" t="s">
        <v>500</v>
      </c>
      <c r="I12" s="6" t="s">
        <v>90</v>
      </c>
      <c r="J12" s="6" t="s">
        <v>91</v>
      </c>
      <c r="K12" s="6" t="s">
        <v>92</v>
      </c>
      <c r="L12" s="6" t="s">
        <v>21</v>
      </c>
      <c r="M12" s="6"/>
      <c r="N12" s="7">
        <v>45011</v>
      </c>
      <c r="O12" s="6" t="s">
        <v>24</v>
      </c>
      <c r="P12" s="8" t="s">
        <v>93</v>
      </c>
      <c r="Q12" s="6" t="str">
        <f>HYPERLINK("https://docs.wto.org/imrd/directdoc.asp?DDFDocuments/t/G/TBTN23/ISR1280.DOCX", "https://docs.wto.org/imrd/directdoc.asp?DDFDocuments/t/G/TBTN23/ISR1280.DOCX")</f>
        <v>https://docs.wto.org/imrd/directdoc.asp?DDFDocuments/t/G/TBTN23/ISR1280.DOCX</v>
      </c>
      <c r="R12" s="6"/>
      <c r="S12" s="6"/>
    </row>
    <row r="13" spans="1:19" ht="105">
      <c r="A13" s="2" t="s">
        <v>903</v>
      </c>
      <c r="B13" s="8" t="s">
        <v>181</v>
      </c>
      <c r="C13" s="7">
        <v>44949</v>
      </c>
      <c r="D13" s="6" t="str">
        <f>HYPERLINK("https://eping.wto.org/en/Search?viewData= G/TBT/N/RWA/775"," G/TBT/N/RWA/775")</f>
        <v xml:space="preserve"> G/TBT/N/RWA/775</v>
      </c>
      <c r="E13" s="6" t="s">
        <v>151</v>
      </c>
      <c r="F13" s="8" t="s">
        <v>179</v>
      </c>
      <c r="G13" s="8" t="s">
        <v>180</v>
      </c>
      <c r="I13" s="6" t="s">
        <v>98</v>
      </c>
      <c r="J13" s="6" t="s">
        <v>99</v>
      </c>
      <c r="K13" s="6" t="s">
        <v>42</v>
      </c>
      <c r="L13" s="6" t="s">
        <v>50</v>
      </c>
      <c r="M13" s="6"/>
      <c r="N13" s="7">
        <v>45011</v>
      </c>
      <c r="O13" s="6" t="s">
        <v>24</v>
      </c>
      <c r="P13" s="8" t="s">
        <v>100</v>
      </c>
      <c r="Q13" s="6" t="str">
        <f>HYPERLINK("https://docs.wto.org/imrd/directdoc.asp?DDFDocuments/t/G/TBTN23/LTU48.DOCX", "https://docs.wto.org/imrd/directdoc.asp?DDFDocuments/t/G/TBTN23/LTU48.DOCX")</f>
        <v>https://docs.wto.org/imrd/directdoc.asp?DDFDocuments/t/G/TBTN23/LTU48.DOCX</v>
      </c>
      <c r="R13" s="6"/>
      <c r="S13" s="6"/>
    </row>
    <row r="14" spans="1:19" ht="60">
      <c r="A14" s="9" t="s">
        <v>943</v>
      </c>
      <c r="B14" s="8" t="s">
        <v>519</v>
      </c>
      <c r="C14" s="7">
        <v>44942</v>
      </c>
      <c r="D14" s="6" t="str">
        <f>HYPERLINK("https://eping.wto.org/en/Search?viewData= G/TBT/N/EU/946"," G/TBT/N/EU/946")</f>
        <v xml:space="preserve"> G/TBT/N/EU/946</v>
      </c>
      <c r="E14" s="6" t="s">
        <v>34</v>
      </c>
      <c r="F14" s="8" t="s">
        <v>517</v>
      </c>
      <c r="G14" s="8" t="s">
        <v>518</v>
      </c>
      <c r="I14" s="6" t="s">
        <v>21</v>
      </c>
      <c r="J14" s="6" t="s">
        <v>105</v>
      </c>
      <c r="K14" s="6" t="s">
        <v>42</v>
      </c>
      <c r="L14" s="6" t="s">
        <v>21</v>
      </c>
      <c r="M14" s="6"/>
      <c r="N14" s="7">
        <v>45014</v>
      </c>
      <c r="O14" s="6" t="s">
        <v>24</v>
      </c>
      <c r="P14" s="8" t="s">
        <v>106</v>
      </c>
      <c r="Q14" s="6" t="str">
        <f>HYPERLINK("https://docs.wto.org/imrd/directdoc.asp?DDFDocuments/t/G/TBTN23/CAN689.DOCX", "https://docs.wto.org/imrd/directdoc.asp?DDFDocuments/t/G/TBTN23/CAN689.DOCX")</f>
        <v>https://docs.wto.org/imrd/directdoc.asp?DDFDocuments/t/G/TBTN23/CAN689.DOCX</v>
      </c>
      <c r="R14" s="6" t="str">
        <f>HYPERLINK("https://docs.wto.org/imrd/directdoc.asp?DDFDocuments/u/G/TBTN23/CAN689.DOCX", "https://docs.wto.org/imrd/directdoc.asp?DDFDocuments/u/G/TBTN23/CAN689.DOCX")</f>
        <v>https://docs.wto.org/imrd/directdoc.asp?DDFDocuments/u/G/TBTN23/CAN689.DOCX</v>
      </c>
      <c r="S14" s="6"/>
    </row>
    <row r="15" spans="1:19" ht="135">
      <c r="A15" s="9" t="s">
        <v>880</v>
      </c>
      <c r="B15" s="8" t="s">
        <v>62</v>
      </c>
      <c r="C15" s="7">
        <v>44952</v>
      </c>
      <c r="D15" s="6" t="str">
        <f>HYPERLINK("https://eping.wto.org/en/Search?viewData= G/TBT/N/URY/72"," G/TBT/N/URY/72")</f>
        <v xml:space="preserve"> G/TBT/N/URY/72</v>
      </c>
      <c r="E15" s="6" t="s">
        <v>59</v>
      </c>
      <c r="F15" s="8" t="s">
        <v>60</v>
      </c>
      <c r="G15" s="8" t="s">
        <v>61</v>
      </c>
      <c r="I15" s="6" t="s">
        <v>21</v>
      </c>
      <c r="J15" s="6" t="s">
        <v>111</v>
      </c>
      <c r="K15" s="6" t="s">
        <v>112</v>
      </c>
      <c r="L15" s="6" t="s">
        <v>21</v>
      </c>
      <c r="M15" s="6"/>
      <c r="N15" s="7">
        <v>45011</v>
      </c>
      <c r="O15" s="6" t="s">
        <v>24</v>
      </c>
      <c r="P15" s="8" t="s">
        <v>113</v>
      </c>
      <c r="Q15" s="6" t="str">
        <f>HYPERLINK("https://docs.wto.org/imrd/directdoc.asp?DDFDocuments/t/G/TBTN23/KWT631.DOCX", "https://docs.wto.org/imrd/directdoc.asp?DDFDocuments/t/G/TBTN23/KWT631.DOCX")</f>
        <v>https://docs.wto.org/imrd/directdoc.asp?DDFDocuments/t/G/TBTN23/KWT631.DOCX</v>
      </c>
      <c r="R15" s="6"/>
      <c r="S15" s="6"/>
    </row>
    <row r="16" spans="1:19" ht="90">
      <c r="A16" s="2" t="s">
        <v>960</v>
      </c>
      <c r="B16" s="8" t="s">
        <v>672</v>
      </c>
      <c r="C16" s="7">
        <v>44936</v>
      </c>
      <c r="D16" s="6" t="str">
        <f>HYPERLINK("https://eping.wto.org/en/Search?viewData= G/TBT/N/BRA/1469"," G/TBT/N/BRA/1469")</f>
        <v xml:space="preserve"> G/TBT/N/BRA/1469</v>
      </c>
      <c r="E16" s="6" t="s">
        <v>505</v>
      </c>
      <c r="F16" s="8" t="s">
        <v>670</v>
      </c>
      <c r="G16" s="8" t="s">
        <v>671</v>
      </c>
      <c r="I16" s="6" t="s">
        <v>21</v>
      </c>
      <c r="J16" s="6" t="s">
        <v>118</v>
      </c>
      <c r="K16" s="6" t="s">
        <v>119</v>
      </c>
      <c r="L16" s="6" t="s">
        <v>21</v>
      </c>
      <c r="M16" s="6"/>
      <c r="N16" s="7">
        <v>45010</v>
      </c>
      <c r="O16" s="6" t="s">
        <v>24</v>
      </c>
      <c r="P16" s="8" t="s">
        <v>120</v>
      </c>
      <c r="Q16" s="6" t="str">
        <f>HYPERLINK("https://docs.wto.org/imrd/directdoc.asp?DDFDocuments/t/G/TBTN23/PAN125.DOCX", "https://docs.wto.org/imrd/directdoc.asp?DDFDocuments/t/G/TBTN23/PAN125.DOCX")</f>
        <v>https://docs.wto.org/imrd/directdoc.asp?DDFDocuments/t/G/TBTN23/PAN125.DOCX</v>
      </c>
      <c r="R16" s="6"/>
      <c r="S16" s="6" t="str">
        <f>HYPERLINK("https://docs.wto.org/imrd/directdoc.asp?DDFDocuments/v/G/TBTN23/PAN125.DOCX", "https://docs.wto.org/imrd/directdoc.asp?DDFDocuments/v/G/TBTN23/PAN125.DOCX")</f>
        <v>https://docs.wto.org/imrd/directdoc.asp?DDFDocuments/v/G/TBTN23/PAN125.DOCX</v>
      </c>
    </row>
    <row r="17" spans="1:19" ht="90">
      <c r="A17" s="2" t="s">
        <v>960</v>
      </c>
      <c r="B17" s="8" t="s">
        <v>790</v>
      </c>
      <c r="C17" s="7">
        <v>44931</v>
      </c>
      <c r="D17" s="6" t="str">
        <f>HYPERLINK("https://eping.wto.org/en/Search?viewData= G/TBT/N/SAU/1276"," G/TBT/N/SAU/1276")</f>
        <v xml:space="preserve"> G/TBT/N/SAU/1276</v>
      </c>
      <c r="E17" s="6" t="s">
        <v>571</v>
      </c>
      <c r="F17" s="8" t="s">
        <v>788</v>
      </c>
      <c r="G17" s="8" t="s">
        <v>789</v>
      </c>
      <c r="I17" s="6" t="s">
        <v>125</v>
      </c>
      <c r="J17" s="6" t="s">
        <v>126</v>
      </c>
      <c r="K17" s="6" t="s">
        <v>127</v>
      </c>
      <c r="L17" s="6" t="s">
        <v>23</v>
      </c>
      <c r="M17" s="6"/>
      <c r="N17" s="7">
        <v>45010</v>
      </c>
      <c r="O17" s="6" t="s">
        <v>24</v>
      </c>
      <c r="P17" s="8" t="s">
        <v>128</v>
      </c>
      <c r="Q17" s="6" t="str">
        <f>HYPERLINK("https://docs.wto.org/imrd/directdoc.asp?DDFDocuments/t/G/TBTN23/TZA890.DOCX", "https://docs.wto.org/imrd/directdoc.asp?DDFDocuments/t/G/TBTN23/TZA890.DOCX")</f>
        <v>https://docs.wto.org/imrd/directdoc.asp?DDFDocuments/t/G/TBTN23/TZA890.DOCX</v>
      </c>
      <c r="R17" s="6"/>
      <c r="S17" s="6"/>
    </row>
    <row r="18" spans="1:19" ht="409.5">
      <c r="A18" s="2" t="s">
        <v>964</v>
      </c>
      <c r="B18" s="8" t="s">
        <v>709</v>
      </c>
      <c r="C18" s="7">
        <v>44932</v>
      </c>
      <c r="D18" s="6" t="str">
        <f>HYPERLINK("https://eping.wto.org/en/Search?viewData= G/TBT/N/THA/693"," G/TBT/N/THA/693")</f>
        <v xml:space="preserve"> G/TBT/N/THA/693</v>
      </c>
      <c r="E18" s="6" t="s">
        <v>706</v>
      </c>
      <c r="F18" s="8" t="s">
        <v>707</v>
      </c>
      <c r="G18" s="8" t="s">
        <v>708</v>
      </c>
      <c r="I18" s="6" t="s">
        <v>132</v>
      </c>
      <c r="J18" s="6" t="s">
        <v>133</v>
      </c>
      <c r="K18" s="6" t="s">
        <v>134</v>
      </c>
      <c r="L18" s="6" t="s">
        <v>50</v>
      </c>
      <c r="M18" s="6"/>
      <c r="N18" s="7">
        <v>45010</v>
      </c>
      <c r="O18" s="6" t="s">
        <v>24</v>
      </c>
      <c r="P18" s="8" t="s">
        <v>135</v>
      </c>
      <c r="Q18" s="6" t="str">
        <f>HYPERLINK("https://docs.wto.org/imrd/directdoc.asp?DDFDocuments/t/G/TBTN23/ISR1279.DOCX", "https://docs.wto.org/imrd/directdoc.asp?DDFDocuments/t/G/TBTN23/ISR1279.DOCX")</f>
        <v>https://docs.wto.org/imrd/directdoc.asp?DDFDocuments/t/G/TBTN23/ISR1279.DOCX</v>
      </c>
      <c r="R18" s="6"/>
      <c r="S18" s="6"/>
    </row>
    <row r="19" spans="1:19" ht="45">
      <c r="A19" s="2" t="s">
        <v>968</v>
      </c>
      <c r="B19" s="8" t="s">
        <v>445</v>
      </c>
      <c r="C19" s="7">
        <v>44931</v>
      </c>
      <c r="D19" s="6" t="str">
        <f>HYPERLINK("https://eping.wto.org/en/Search?viewData= G/TBT/N/BRA/1464"," G/TBT/N/BRA/1464")</f>
        <v xml:space="preserve"> G/TBT/N/BRA/1464</v>
      </c>
      <c r="E19" s="6" t="s">
        <v>505</v>
      </c>
      <c r="F19" s="8" t="s">
        <v>736</v>
      </c>
      <c r="G19" s="8" t="s">
        <v>737</v>
      </c>
      <c r="I19" s="6" t="s">
        <v>21</v>
      </c>
      <c r="J19" s="6" t="s">
        <v>21</v>
      </c>
      <c r="K19" s="6" t="s">
        <v>139</v>
      </c>
      <c r="L19" s="6" t="s">
        <v>21</v>
      </c>
      <c r="M19" s="6"/>
      <c r="N19" s="7">
        <v>45010</v>
      </c>
      <c r="O19" s="6" t="s">
        <v>24</v>
      </c>
      <c r="P19" s="8" t="s">
        <v>140</v>
      </c>
      <c r="Q19" s="6" t="str">
        <f>HYPERLINK("https://docs.wto.org/imrd/directdoc.asp?DDFDocuments/t/G/TBTN23/EU947.DOCX", "https://docs.wto.org/imrd/directdoc.asp?DDFDocuments/t/G/TBTN23/EU947.DOCX")</f>
        <v>https://docs.wto.org/imrd/directdoc.asp?DDFDocuments/t/G/TBTN23/EU947.DOCX</v>
      </c>
      <c r="R19" s="6"/>
      <c r="S19" s="6"/>
    </row>
    <row r="20" spans="1:19" ht="300">
      <c r="A20" s="2" t="s">
        <v>961</v>
      </c>
      <c r="B20" s="8" t="s">
        <v>682</v>
      </c>
      <c r="C20" s="7">
        <v>44935</v>
      </c>
      <c r="D20" s="6" t="str">
        <f>HYPERLINK("https://eping.wto.org/en/Search?viewData= G/TBT/N/PAN/124"," G/TBT/N/PAN/124")</f>
        <v xml:space="preserve"> G/TBT/N/PAN/124</v>
      </c>
      <c r="E20" s="6" t="s">
        <v>114</v>
      </c>
      <c r="F20" s="8" t="s">
        <v>680</v>
      </c>
      <c r="G20" s="8" t="s">
        <v>681</v>
      </c>
      <c r="I20" s="6" t="s">
        <v>144</v>
      </c>
      <c r="J20" s="6" t="s">
        <v>145</v>
      </c>
      <c r="K20" s="6" t="s">
        <v>127</v>
      </c>
      <c r="L20" s="6" t="s">
        <v>23</v>
      </c>
      <c r="M20" s="6"/>
      <c r="N20" s="7">
        <v>45010</v>
      </c>
      <c r="O20" s="6" t="s">
        <v>24</v>
      </c>
      <c r="P20" s="8" t="s">
        <v>146</v>
      </c>
      <c r="Q20" s="6" t="str">
        <f>HYPERLINK("https://docs.wto.org/imrd/directdoc.asp?DDFDocuments/t/G/TBTN23/TZA889.DOCX", "https://docs.wto.org/imrd/directdoc.asp?DDFDocuments/t/G/TBTN23/TZA889.DOCX")</f>
        <v>https://docs.wto.org/imrd/directdoc.asp?DDFDocuments/t/G/TBTN23/TZA889.DOCX</v>
      </c>
      <c r="R20" s="6"/>
      <c r="S20" s="6"/>
    </row>
    <row r="21" spans="1:19" ht="255.75" customHeight="1">
      <c r="A21" s="9" t="s">
        <v>912</v>
      </c>
      <c r="B21" s="8" t="s">
        <v>255</v>
      </c>
      <c r="C21" s="7">
        <v>44949</v>
      </c>
      <c r="D21" s="6" t="str">
        <f>HYPERLINK("https://eping.wto.org/en/Search?viewData= G/TBT/N/JPN/761"," G/TBT/N/JPN/761")</f>
        <v xml:space="preserve"> G/TBT/N/JPN/761</v>
      </c>
      <c r="E21" s="6" t="s">
        <v>66</v>
      </c>
      <c r="F21" s="8" t="s">
        <v>253</v>
      </c>
      <c r="G21" s="8" t="s">
        <v>254</v>
      </c>
      <c r="I21" s="6" t="s">
        <v>21</v>
      </c>
      <c r="J21" s="6" t="s">
        <v>21</v>
      </c>
      <c r="K21" s="6" t="s">
        <v>139</v>
      </c>
      <c r="L21" s="6" t="s">
        <v>21</v>
      </c>
      <c r="M21" s="6"/>
      <c r="N21" s="7">
        <v>45010</v>
      </c>
      <c r="O21" s="6" t="s">
        <v>24</v>
      </c>
      <c r="P21" s="8" t="s">
        <v>150</v>
      </c>
      <c r="Q21" s="6" t="str">
        <f>HYPERLINK("https://docs.wto.org/imrd/directdoc.asp?DDFDocuments/t/G/TBTN23/EU948.DOCX", "https://docs.wto.org/imrd/directdoc.asp?DDFDocuments/t/G/TBTN23/EU948.DOCX")</f>
        <v>https://docs.wto.org/imrd/directdoc.asp?DDFDocuments/t/G/TBTN23/EU948.DOCX</v>
      </c>
      <c r="R21" s="6"/>
      <c r="S21" s="6"/>
    </row>
    <row r="22" spans="1:19" ht="45">
      <c r="A22" s="9" t="s">
        <v>885</v>
      </c>
      <c r="B22" s="8" t="s">
        <v>97</v>
      </c>
      <c r="C22" s="7">
        <v>44951</v>
      </c>
      <c r="D22" s="6" t="str">
        <f>HYPERLINK("https://eping.wto.org/en/Search?viewData= G/TBT/N/LTU/48"," G/TBT/N/LTU/48")</f>
        <v xml:space="preserve"> G/TBT/N/LTU/48</v>
      </c>
      <c r="E22" s="6" t="s">
        <v>94</v>
      </c>
      <c r="F22" s="8" t="s">
        <v>95</v>
      </c>
      <c r="G22" s="8" t="s">
        <v>96</v>
      </c>
      <c r="I22" s="6" t="s">
        <v>21</v>
      </c>
      <c r="J22" s="6" t="s">
        <v>155</v>
      </c>
      <c r="K22" s="6" t="s">
        <v>156</v>
      </c>
      <c r="L22" s="6" t="s">
        <v>23</v>
      </c>
      <c r="M22" s="6"/>
      <c r="N22" s="7">
        <v>45009</v>
      </c>
      <c r="O22" s="6" t="s">
        <v>24</v>
      </c>
      <c r="P22" s="8" t="s">
        <v>157</v>
      </c>
      <c r="Q22" s="6" t="str">
        <f>HYPERLINK("https://docs.wto.org/imrd/directdoc.asp?DDFDocuments/t/G/TBTN23/RWA794.DOCX", "https://docs.wto.org/imrd/directdoc.asp?DDFDocuments/t/G/TBTN23/RWA794.DOCX")</f>
        <v>https://docs.wto.org/imrd/directdoc.asp?DDFDocuments/t/G/TBTN23/RWA794.DOCX</v>
      </c>
      <c r="R22" s="6"/>
      <c r="S22" s="6"/>
    </row>
    <row r="23" spans="1:19" ht="30">
      <c r="A23" s="2" t="s">
        <v>952</v>
      </c>
      <c r="B23" s="8" t="s">
        <v>595</v>
      </c>
      <c r="C23" s="7">
        <v>44937</v>
      </c>
      <c r="D23" s="6" t="str">
        <f>HYPERLINK("https://eping.wto.org/en/Search?viewData= G/TBT/N/TZA/887"," G/TBT/N/TZA/887")</f>
        <v xml:space="preserve"> G/TBT/N/TZA/887</v>
      </c>
      <c r="E23" s="6" t="s">
        <v>121</v>
      </c>
      <c r="F23" s="8" t="s">
        <v>593</v>
      </c>
      <c r="G23" s="8" t="s">
        <v>594</v>
      </c>
      <c r="I23" s="6" t="s">
        <v>161</v>
      </c>
      <c r="J23" s="6" t="s">
        <v>162</v>
      </c>
      <c r="K23" s="6" t="s">
        <v>163</v>
      </c>
      <c r="L23" s="6" t="s">
        <v>21</v>
      </c>
      <c r="M23" s="6"/>
      <c r="N23" s="7">
        <v>45009</v>
      </c>
      <c r="O23" s="6" t="s">
        <v>24</v>
      </c>
      <c r="P23" s="8" t="s">
        <v>164</v>
      </c>
      <c r="Q23" s="6" t="str">
        <f>HYPERLINK("https://docs.wto.org/imrd/directdoc.asp?DDFDocuments/t/G/TBTN23/RWA782.DOCX", "https://docs.wto.org/imrd/directdoc.asp?DDFDocuments/t/G/TBTN23/RWA782.DOCX")</f>
        <v>https://docs.wto.org/imrd/directdoc.asp?DDFDocuments/t/G/TBTN23/RWA782.DOCX</v>
      </c>
      <c r="R23" s="6"/>
      <c r="S23" s="6"/>
    </row>
    <row r="24" spans="1:19" ht="120">
      <c r="A24" s="2" t="s">
        <v>954</v>
      </c>
      <c r="B24" s="8" t="s">
        <v>608</v>
      </c>
      <c r="C24" s="7">
        <v>44937</v>
      </c>
      <c r="D24" s="6" t="str">
        <f>HYPERLINK("https://eping.wto.org/en/Search?viewData= G/TBT/N/AUS/153"," G/TBT/N/AUS/153")</f>
        <v xml:space="preserve"> G/TBT/N/AUS/153</v>
      </c>
      <c r="E24" s="6" t="s">
        <v>522</v>
      </c>
      <c r="F24" s="8" t="s">
        <v>606</v>
      </c>
      <c r="G24" s="8" t="s">
        <v>607</v>
      </c>
      <c r="I24" s="6" t="s">
        <v>168</v>
      </c>
      <c r="J24" s="6" t="s">
        <v>133</v>
      </c>
      <c r="K24" s="6" t="s">
        <v>169</v>
      </c>
      <c r="L24" s="6" t="s">
        <v>21</v>
      </c>
      <c r="M24" s="6"/>
      <c r="N24" s="7">
        <v>45009</v>
      </c>
      <c r="O24" s="6" t="s">
        <v>24</v>
      </c>
      <c r="P24" s="8" t="s">
        <v>170</v>
      </c>
      <c r="Q24" s="6" t="str">
        <f>HYPERLINK("https://docs.wto.org/imrd/directdoc.asp?DDFDocuments/t/G/TBTN23/RWA792.DOCX", "https://docs.wto.org/imrd/directdoc.asp?DDFDocuments/t/G/TBTN23/RWA792.DOCX")</f>
        <v>https://docs.wto.org/imrd/directdoc.asp?DDFDocuments/t/G/TBTN23/RWA792.DOCX</v>
      </c>
      <c r="R24" s="6"/>
      <c r="S24" s="6"/>
    </row>
    <row r="25" spans="1:19" ht="45">
      <c r="A25" s="9" t="s">
        <v>909</v>
      </c>
      <c r="B25" s="8" t="s">
        <v>234</v>
      </c>
      <c r="C25" s="7">
        <v>44949</v>
      </c>
      <c r="D25" s="6" t="str">
        <f>HYPERLINK("https://eping.wto.org/en/Search?viewData= G/TBT/N/RWA/771"," G/TBT/N/RWA/771")</f>
        <v xml:space="preserve"> G/TBT/N/RWA/771</v>
      </c>
      <c r="E25" s="6" t="s">
        <v>151</v>
      </c>
      <c r="F25" s="8" t="s">
        <v>232</v>
      </c>
      <c r="G25" s="8" t="s">
        <v>233</v>
      </c>
      <c r="I25" s="6" t="s">
        <v>175</v>
      </c>
      <c r="J25" s="6" t="s">
        <v>176</v>
      </c>
      <c r="K25" s="6" t="s">
        <v>177</v>
      </c>
      <c r="L25" s="6" t="s">
        <v>21</v>
      </c>
      <c r="M25" s="6"/>
      <c r="N25" s="7">
        <v>45009</v>
      </c>
      <c r="O25" s="6" t="s">
        <v>24</v>
      </c>
      <c r="P25" s="8" t="s">
        <v>178</v>
      </c>
      <c r="Q25" s="6" t="str">
        <f>HYPERLINK("https://docs.wto.org/imrd/directdoc.asp?DDFDocuments/t/G/TBTN23/UGA1731.DOCX", "https://docs.wto.org/imrd/directdoc.asp?DDFDocuments/t/G/TBTN23/UGA1731.DOCX")</f>
        <v>https://docs.wto.org/imrd/directdoc.asp?DDFDocuments/t/G/TBTN23/UGA1731.DOCX</v>
      </c>
      <c r="R25" s="6"/>
      <c r="S25" s="6"/>
    </row>
    <row r="26" spans="1:19" ht="30">
      <c r="A26" s="9" t="s">
        <v>923</v>
      </c>
      <c r="B26" s="8" t="s">
        <v>234</v>
      </c>
      <c r="C26" s="7">
        <v>44949</v>
      </c>
      <c r="D26" s="6" t="str">
        <f>HYPERLINK("https://eping.wto.org/en/Search?viewData= G/TBT/N/RWA/770"," G/TBT/N/RWA/770")</f>
        <v xml:space="preserve"> G/TBT/N/RWA/770</v>
      </c>
      <c r="E26" s="6" t="s">
        <v>151</v>
      </c>
      <c r="F26" s="8" t="s">
        <v>335</v>
      </c>
      <c r="G26" s="8" t="s">
        <v>336</v>
      </c>
      <c r="I26" s="6" t="s">
        <v>182</v>
      </c>
      <c r="J26" s="6" t="s">
        <v>183</v>
      </c>
      <c r="K26" s="6" t="s">
        <v>184</v>
      </c>
      <c r="L26" s="6" t="s">
        <v>21</v>
      </c>
      <c r="M26" s="6"/>
      <c r="N26" s="7">
        <v>45009</v>
      </c>
      <c r="O26" s="6" t="s">
        <v>24</v>
      </c>
      <c r="P26" s="8" t="s">
        <v>185</v>
      </c>
      <c r="Q26" s="6" t="str">
        <f>HYPERLINK("https://docs.wto.org/imrd/directdoc.asp?DDFDocuments/t/G/TBTN23/RWA775.DOCX", "https://docs.wto.org/imrd/directdoc.asp?DDFDocuments/t/G/TBTN23/RWA775.DOCX")</f>
        <v>https://docs.wto.org/imrd/directdoc.asp?DDFDocuments/t/G/TBTN23/RWA775.DOCX</v>
      </c>
      <c r="R26" s="6"/>
      <c r="S26" s="6"/>
    </row>
    <row r="27" spans="1:19" ht="105">
      <c r="A27" s="9" t="s">
        <v>936</v>
      </c>
      <c r="B27" s="8" t="s">
        <v>469</v>
      </c>
      <c r="C27" s="7">
        <v>44945</v>
      </c>
      <c r="D27" s="6" t="str">
        <f>HYPERLINK("https://eping.wto.org/en/Search?viewData= G/TBT/N/BWA/164"," G/TBT/N/BWA/164")</f>
        <v xml:space="preserve"> G/TBT/N/BWA/164</v>
      </c>
      <c r="E27" s="6" t="s">
        <v>466</v>
      </c>
      <c r="F27" s="8" t="s">
        <v>467</v>
      </c>
      <c r="G27" s="8" t="s">
        <v>468</v>
      </c>
      <c r="I27" s="6" t="s">
        <v>132</v>
      </c>
      <c r="J27" s="6" t="s">
        <v>133</v>
      </c>
      <c r="K27" s="6" t="s">
        <v>188</v>
      </c>
      <c r="L27" s="6" t="s">
        <v>50</v>
      </c>
      <c r="M27" s="6"/>
      <c r="N27" s="7">
        <v>45009</v>
      </c>
      <c r="O27" s="6" t="s">
        <v>24</v>
      </c>
      <c r="P27" s="8" t="s">
        <v>189</v>
      </c>
      <c r="Q27" s="6" t="str">
        <f>HYPERLINK("https://docs.wto.org/imrd/directdoc.asp?DDFDocuments/t/G/TBTN23/RWA798.DOCX", "https://docs.wto.org/imrd/directdoc.asp?DDFDocuments/t/G/TBTN23/RWA798.DOCX")</f>
        <v>https://docs.wto.org/imrd/directdoc.asp?DDFDocuments/t/G/TBTN23/RWA798.DOCX</v>
      </c>
      <c r="R27" s="6"/>
      <c r="S27" s="6"/>
    </row>
    <row r="28" spans="1:19" ht="45">
      <c r="A28" s="2" t="s">
        <v>965</v>
      </c>
      <c r="B28" s="8" t="s">
        <v>714</v>
      </c>
      <c r="C28" s="7">
        <v>44932</v>
      </c>
      <c r="D28" s="6" t="str">
        <f>HYPERLINK("https://eping.wto.org/en/Search?viewData= G/TBT/N/JPN/760"," G/TBT/N/JPN/760")</f>
        <v xml:space="preserve"> G/TBT/N/JPN/760</v>
      </c>
      <c r="E28" s="6" t="s">
        <v>66</v>
      </c>
      <c r="F28" s="8" t="s">
        <v>712</v>
      </c>
      <c r="G28" s="8" t="s">
        <v>713</v>
      </c>
      <c r="I28" s="6" t="s">
        <v>193</v>
      </c>
      <c r="J28" s="6" t="s">
        <v>194</v>
      </c>
      <c r="K28" s="6" t="s">
        <v>163</v>
      </c>
      <c r="L28" s="6" t="s">
        <v>23</v>
      </c>
      <c r="M28" s="6"/>
      <c r="N28" s="7">
        <v>45009</v>
      </c>
      <c r="O28" s="6" t="s">
        <v>24</v>
      </c>
      <c r="P28" s="8" t="s">
        <v>195</v>
      </c>
      <c r="Q28" s="6" t="str">
        <f>HYPERLINK("https://docs.wto.org/imrd/directdoc.asp?DDFDocuments/t/G/TBTN23/RWA790.DOCX", "https://docs.wto.org/imrd/directdoc.asp?DDFDocuments/t/G/TBTN23/RWA790.DOCX")</f>
        <v>https://docs.wto.org/imrd/directdoc.asp?DDFDocuments/t/G/TBTN23/RWA790.DOCX</v>
      </c>
      <c r="R28" s="6"/>
      <c r="S28" s="6"/>
    </row>
    <row r="29" spans="1:19" ht="30">
      <c r="A29" s="9" t="s">
        <v>919</v>
      </c>
      <c r="B29" s="8" t="s">
        <v>314</v>
      </c>
      <c r="C29" s="7">
        <v>44949</v>
      </c>
      <c r="D29" s="6" t="str">
        <f>HYPERLINK("https://eping.wto.org/en/Search?viewData= G/TBT/N/RWA/768"," G/TBT/N/RWA/768")</f>
        <v xml:space="preserve"> G/TBT/N/RWA/768</v>
      </c>
      <c r="E29" s="6" t="s">
        <v>151</v>
      </c>
      <c r="F29" s="8" t="s">
        <v>312</v>
      </c>
      <c r="G29" s="8" t="s">
        <v>313</v>
      </c>
      <c r="I29" s="6" t="s">
        <v>199</v>
      </c>
      <c r="J29" s="6" t="s">
        <v>200</v>
      </c>
      <c r="K29" s="6" t="s">
        <v>163</v>
      </c>
      <c r="L29" s="6" t="s">
        <v>21</v>
      </c>
      <c r="M29" s="6"/>
      <c r="N29" s="7">
        <v>45009</v>
      </c>
      <c r="O29" s="6" t="s">
        <v>24</v>
      </c>
      <c r="P29" s="8" t="s">
        <v>201</v>
      </c>
      <c r="Q29" s="6" t="str">
        <f>HYPERLINK("https://docs.wto.org/imrd/directdoc.asp?DDFDocuments/t/G/TBTN23/RWA763.DOCX", "https://docs.wto.org/imrd/directdoc.asp?DDFDocuments/t/G/TBTN23/RWA763.DOCX")</f>
        <v>https://docs.wto.org/imrd/directdoc.asp?DDFDocuments/t/G/TBTN23/RWA763.DOCX</v>
      </c>
      <c r="R29" s="6"/>
      <c r="S29" s="6"/>
    </row>
    <row r="30" spans="1:19" ht="60">
      <c r="A30" s="2" t="s">
        <v>973</v>
      </c>
      <c r="B30" s="8" t="s">
        <v>784</v>
      </c>
      <c r="C30" s="7">
        <v>44931</v>
      </c>
      <c r="D30" s="6" t="str">
        <f>HYPERLINK("https://eping.wto.org/en/Search?viewData= G/TBT/N/BRA/1465"," G/TBT/N/BRA/1465")</f>
        <v xml:space="preserve"> G/TBT/N/BRA/1465</v>
      </c>
      <c r="E30" s="6" t="s">
        <v>505</v>
      </c>
      <c r="F30" s="8" t="s">
        <v>782</v>
      </c>
      <c r="G30" s="8" t="s">
        <v>783</v>
      </c>
      <c r="I30" s="6" t="s">
        <v>205</v>
      </c>
      <c r="J30" s="6" t="s">
        <v>206</v>
      </c>
      <c r="K30" s="6" t="s">
        <v>207</v>
      </c>
      <c r="L30" s="6" t="s">
        <v>50</v>
      </c>
      <c r="M30" s="6"/>
      <c r="N30" s="7">
        <v>45004</v>
      </c>
      <c r="O30" s="6" t="s">
        <v>24</v>
      </c>
      <c r="P30" s="8" t="s">
        <v>208</v>
      </c>
      <c r="Q30" s="6" t="str">
        <f>HYPERLINK("https://docs.wto.org/imrd/directdoc.asp?DDFDocuments/t/G/TBTN23/KEN1375.DOCX", "https://docs.wto.org/imrd/directdoc.asp?DDFDocuments/t/G/TBTN23/KEN1375.DOCX")</f>
        <v>https://docs.wto.org/imrd/directdoc.asp?DDFDocuments/t/G/TBTN23/KEN1375.DOCX</v>
      </c>
      <c r="R30" s="6"/>
      <c r="S30" s="6"/>
    </row>
    <row r="31" spans="1:19" ht="30">
      <c r="A31" s="9" t="s">
        <v>937</v>
      </c>
      <c r="B31" s="8" t="s">
        <v>476</v>
      </c>
      <c r="C31" s="7">
        <v>44944</v>
      </c>
      <c r="D31" s="6" t="str">
        <f>HYPERLINK("https://eping.wto.org/en/Search?viewData= G/TBT/N/KEN/1371"," G/TBT/N/KEN/1371")</f>
        <v xml:space="preserve"> G/TBT/N/KEN/1371</v>
      </c>
      <c r="E31" s="6" t="s">
        <v>26</v>
      </c>
      <c r="F31" s="8" t="s">
        <v>474</v>
      </c>
      <c r="G31" s="8" t="s">
        <v>475</v>
      </c>
      <c r="I31" s="6" t="s">
        <v>212</v>
      </c>
      <c r="J31" s="6" t="s">
        <v>213</v>
      </c>
      <c r="K31" s="6" t="s">
        <v>163</v>
      </c>
      <c r="L31" s="6" t="s">
        <v>23</v>
      </c>
      <c r="M31" s="6"/>
      <c r="N31" s="7">
        <v>45009</v>
      </c>
      <c r="O31" s="6" t="s">
        <v>24</v>
      </c>
      <c r="P31" s="8" t="s">
        <v>214</v>
      </c>
      <c r="Q31" s="6" t="str">
        <f>HYPERLINK("https://docs.wto.org/imrd/directdoc.asp?DDFDocuments/t/G/TBTN23/RWA808.DOCX", "https://docs.wto.org/imrd/directdoc.asp?DDFDocuments/t/G/TBTN23/RWA808.DOCX")</f>
        <v>https://docs.wto.org/imrd/directdoc.asp?DDFDocuments/t/G/TBTN23/RWA808.DOCX</v>
      </c>
      <c r="R31" s="6"/>
      <c r="S31" s="6"/>
    </row>
    <row r="32" spans="1:19" ht="30">
      <c r="A32" s="9" t="s">
        <v>937</v>
      </c>
      <c r="B32" s="8" t="s">
        <v>476</v>
      </c>
      <c r="C32" s="7">
        <v>44944</v>
      </c>
      <c r="D32" s="6" t="str">
        <f>HYPERLINK("https://eping.wto.org/en/Search?viewData= G/TBT/N/KEN/1370"," G/TBT/N/KEN/1370")</f>
        <v xml:space="preserve"> G/TBT/N/KEN/1370</v>
      </c>
      <c r="E32" s="6" t="s">
        <v>26</v>
      </c>
      <c r="F32" s="8" t="s">
        <v>492</v>
      </c>
      <c r="G32" s="8" t="s">
        <v>493</v>
      </c>
      <c r="I32" s="6" t="s">
        <v>218</v>
      </c>
      <c r="J32" s="6" t="s">
        <v>194</v>
      </c>
      <c r="K32" s="6" t="s">
        <v>163</v>
      </c>
      <c r="L32" s="6" t="s">
        <v>23</v>
      </c>
      <c r="M32" s="6"/>
      <c r="N32" s="7">
        <v>45009</v>
      </c>
      <c r="O32" s="6" t="s">
        <v>24</v>
      </c>
      <c r="P32" s="8" t="s">
        <v>219</v>
      </c>
      <c r="Q32" s="6" t="str">
        <f>HYPERLINK("https://docs.wto.org/imrd/directdoc.asp?DDFDocuments/t/G/TBTN23/RWA791.DOCX", "https://docs.wto.org/imrd/directdoc.asp?DDFDocuments/t/G/TBTN23/RWA791.DOCX")</f>
        <v>https://docs.wto.org/imrd/directdoc.asp?DDFDocuments/t/G/TBTN23/RWA791.DOCX</v>
      </c>
      <c r="R32" s="6"/>
      <c r="S32" s="6"/>
    </row>
    <row r="33" spans="1:19" ht="60">
      <c r="A33" s="9" t="s">
        <v>937</v>
      </c>
      <c r="B33" s="8" t="s">
        <v>476</v>
      </c>
      <c r="C33" s="7">
        <v>44944</v>
      </c>
      <c r="D33" s="6" t="str">
        <f>HYPERLINK("https://eping.wto.org/en/Search?viewData= G/TBT/N/KEN/1373"," G/TBT/N/KEN/1373")</f>
        <v xml:space="preserve"> G/TBT/N/KEN/1373</v>
      </c>
      <c r="E33" s="6" t="s">
        <v>26</v>
      </c>
      <c r="F33" s="8" t="s">
        <v>496</v>
      </c>
      <c r="G33" s="8" t="s">
        <v>497</v>
      </c>
      <c r="I33" s="6" t="s">
        <v>223</v>
      </c>
      <c r="J33" s="6" t="s">
        <v>126</v>
      </c>
      <c r="K33" s="6" t="s">
        <v>163</v>
      </c>
      <c r="L33" s="6" t="s">
        <v>23</v>
      </c>
      <c r="M33" s="6"/>
      <c r="N33" s="7">
        <v>45009</v>
      </c>
      <c r="O33" s="6" t="s">
        <v>24</v>
      </c>
      <c r="P33" s="8" t="s">
        <v>224</v>
      </c>
      <c r="Q33" s="6" t="str">
        <f>HYPERLINK("https://docs.wto.org/imrd/directdoc.asp?DDFDocuments/t/G/TBTN23/RWA801.DOCX", "https://docs.wto.org/imrd/directdoc.asp?DDFDocuments/t/G/TBTN23/RWA801.DOCX")</f>
        <v>https://docs.wto.org/imrd/directdoc.asp?DDFDocuments/t/G/TBTN23/RWA801.DOCX</v>
      </c>
      <c r="R33" s="6"/>
      <c r="S33" s="6"/>
    </row>
    <row r="34" spans="1:19" ht="60">
      <c r="A34" s="2" t="s">
        <v>955</v>
      </c>
      <c r="B34" s="8" t="s">
        <v>613</v>
      </c>
      <c r="C34" s="7">
        <v>44937</v>
      </c>
      <c r="D34" s="6" t="str">
        <f>HYPERLINK("https://eping.wto.org/en/Search?viewData= G/TBT/N/BRA/1470"," G/TBT/N/BRA/1470")</f>
        <v xml:space="preserve"> G/TBT/N/BRA/1470</v>
      </c>
      <c r="E34" s="6" t="s">
        <v>505</v>
      </c>
      <c r="F34" s="8" t="s">
        <v>611</v>
      </c>
      <c r="G34" s="8" t="s">
        <v>612</v>
      </c>
      <c r="I34" s="6" t="s">
        <v>168</v>
      </c>
      <c r="J34" s="6" t="s">
        <v>133</v>
      </c>
      <c r="K34" s="6" t="s">
        <v>227</v>
      </c>
      <c r="L34" s="6" t="s">
        <v>21</v>
      </c>
      <c r="M34" s="6"/>
      <c r="N34" s="7">
        <v>45009</v>
      </c>
      <c r="O34" s="6" t="s">
        <v>24</v>
      </c>
      <c r="P34" s="8" t="s">
        <v>228</v>
      </c>
      <c r="Q34" s="6" t="str">
        <f>HYPERLINK("https://docs.wto.org/imrd/directdoc.asp?DDFDocuments/t/G/TBTN23/RWA795.DOCX", "https://docs.wto.org/imrd/directdoc.asp?DDFDocuments/t/G/TBTN23/RWA795.DOCX")</f>
        <v>https://docs.wto.org/imrd/directdoc.asp?DDFDocuments/t/G/TBTN23/RWA795.DOCX</v>
      </c>
      <c r="R34" s="6"/>
      <c r="S34" s="6"/>
    </row>
    <row r="35" spans="1:19" ht="30">
      <c r="A35" s="2" t="s">
        <v>904</v>
      </c>
      <c r="B35" s="8" t="s">
        <v>192</v>
      </c>
      <c r="C35" s="7">
        <v>44949</v>
      </c>
      <c r="D35" s="6" t="str">
        <f>HYPERLINK("https://eping.wto.org/en/Search?viewData= G/TBT/N/RWA/790"," G/TBT/N/RWA/790")</f>
        <v xml:space="preserve"> G/TBT/N/RWA/790</v>
      </c>
      <c r="E35" s="6" t="s">
        <v>151</v>
      </c>
      <c r="F35" s="8" t="s">
        <v>190</v>
      </c>
      <c r="G35" s="8" t="s">
        <v>191</v>
      </c>
      <c r="I35" s="6" t="s">
        <v>161</v>
      </c>
      <c r="J35" s="6" t="s">
        <v>162</v>
      </c>
      <c r="K35" s="6" t="s">
        <v>163</v>
      </c>
      <c r="L35" s="6" t="s">
        <v>21</v>
      </c>
      <c r="M35" s="6"/>
      <c r="N35" s="7">
        <v>45009</v>
      </c>
      <c r="O35" s="6" t="s">
        <v>24</v>
      </c>
      <c r="P35" s="8" t="s">
        <v>231</v>
      </c>
      <c r="Q35" s="6" t="str">
        <f>HYPERLINK("https://docs.wto.org/imrd/directdoc.asp?DDFDocuments/t/G/TBTN23/RWA778.DOCX", "https://docs.wto.org/imrd/directdoc.asp?DDFDocuments/t/G/TBTN23/RWA778.DOCX")</f>
        <v>https://docs.wto.org/imrd/directdoc.asp?DDFDocuments/t/G/TBTN23/RWA778.DOCX</v>
      </c>
      <c r="R35" s="6"/>
      <c r="S35" s="6"/>
    </row>
    <row r="36" spans="1:19" ht="45">
      <c r="A36" s="2" t="s">
        <v>904</v>
      </c>
      <c r="B36" s="8" t="s">
        <v>217</v>
      </c>
      <c r="C36" s="7">
        <v>44949</v>
      </c>
      <c r="D36" s="6" t="str">
        <f>HYPERLINK("https://eping.wto.org/en/Search?viewData= G/TBT/N/RWA/791"," G/TBT/N/RWA/791")</f>
        <v xml:space="preserve"> G/TBT/N/RWA/791</v>
      </c>
      <c r="E36" s="6" t="s">
        <v>151</v>
      </c>
      <c r="F36" s="8" t="s">
        <v>215</v>
      </c>
      <c r="G36" s="8" t="s">
        <v>216</v>
      </c>
      <c r="I36" s="6" t="s">
        <v>235</v>
      </c>
      <c r="J36" s="6" t="s">
        <v>236</v>
      </c>
      <c r="K36" s="6" t="s">
        <v>163</v>
      </c>
      <c r="L36" s="6" t="s">
        <v>23</v>
      </c>
      <c r="M36" s="6"/>
      <c r="N36" s="7">
        <v>45009</v>
      </c>
      <c r="O36" s="6" t="s">
        <v>24</v>
      </c>
      <c r="P36" s="8" t="s">
        <v>237</v>
      </c>
      <c r="Q36" s="6" t="str">
        <f>HYPERLINK("https://docs.wto.org/imrd/directdoc.asp?DDFDocuments/t/G/TBTN23/RWA771.DOCX", "https://docs.wto.org/imrd/directdoc.asp?DDFDocuments/t/G/TBTN23/RWA771.DOCX")</f>
        <v>https://docs.wto.org/imrd/directdoc.asp?DDFDocuments/t/G/TBTN23/RWA771.DOCX</v>
      </c>
      <c r="R36" s="6"/>
      <c r="S36" s="6"/>
    </row>
    <row r="37" spans="1:19" ht="45">
      <c r="A37" s="2" t="s">
        <v>904</v>
      </c>
      <c r="B37" s="8" t="s">
        <v>192</v>
      </c>
      <c r="C37" s="7">
        <v>44931</v>
      </c>
      <c r="D37" s="6" t="str">
        <f>HYPERLINK("https://eping.wto.org/en/Search?viewData= G/TBT/N/SAU/1278"," G/TBT/N/SAU/1278")</f>
        <v xml:space="preserve"> G/TBT/N/SAU/1278</v>
      </c>
      <c r="E37" s="6" t="s">
        <v>571</v>
      </c>
      <c r="F37" s="8" t="s">
        <v>723</v>
      </c>
      <c r="G37" s="8" t="s">
        <v>724</v>
      </c>
      <c r="I37" s="6" t="s">
        <v>240</v>
      </c>
      <c r="J37" s="6" t="s">
        <v>126</v>
      </c>
      <c r="K37" s="6" t="s">
        <v>163</v>
      </c>
      <c r="L37" s="6" t="s">
        <v>23</v>
      </c>
      <c r="M37" s="6"/>
      <c r="N37" s="7">
        <v>45009</v>
      </c>
      <c r="O37" s="6" t="s">
        <v>24</v>
      </c>
      <c r="P37" s="8" t="s">
        <v>241</v>
      </c>
      <c r="Q37" s="6" t="str">
        <f>HYPERLINK("https://docs.wto.org/imrd/directdoc.asp?DDFDocuments/t/G/TBTN23/RWA789.DOCX", "https://docs.wto.org/imrd/directdoc.asp?DDFDocuments/t/G/TBTN23/RWA789.DOCX")</f>
        <v>https://docs.wto.org/imrd/directdoc.asp?DDFDocuments/t/G/TBTN23/RWA789.DOCX</v>
      </c>
      <c r="R37" s="6"/>
      <c r="S37" s="6"/>
    </row>
    <row r="38" spans="1:19" ht="45">
      <c r="A38" s="2" t="s">
        <v>904</v>
      </c>
      <c r="B38" s="8" t="s">
        <v>192</v>
      </c>
      <c r="C38" s="7">
        <v>44931</v>
      </c>
      <c r="D38" s="6" t="str">
        <f>HYPERLINK("https://eping.wto.org/en/Search?viewData= G/TBT/N/SAU/1277"," G/TBT/N/SAU/1277")</f>
        <v xml:space="preserve"> G/TBT/N/SAU/1277</v>
      </c>
      <c r="E38" s="6" t="s">
        <v>571</v>
      </c>
      <c r="F38" s="8" t="s">
        <v>766</v>
      </c>
      <c r="G38" s="8" t="s">
        <v>767</v>
      </c>
      <c r="I38" s="6" t="s">
        <v>21</v>
      </c>
      <c r="J38" s="6" t="s">
        <v>245</v>
      </c>
      <c r="K38" s="6" t="s">
        <v>246</v>
      </c>
      <c r="L38" s="6" t="s">
        <v>21</v>
      </c>
      <c r="M38" s="6"/>
      <c r="N38" s="7">
        <v>45004</v>
      </c>
      <c r="O38" s="6" t="s">
        <v>24</v>
      </c>
      <c r="P38" s="8" t="s">
        <v>247</v>
      </c>
      <c r="Q38" s="6" t="str">
        <f>HYPERLINK("https://docs.wto.org/imrd/directdoc.asp?DDFDocuments/t/G/TBTN23/KEN1377.DOCX", "https://docs.wto.org/imrd/directdoc.asp?DDFDocuments/t/G/TBTN23/KEN1377.DOCX")</f>
        <v>https://docs.wto.org/imrd/directdoc.asp?DDFDocuments/t/G/TBTN23/KEN1377.DOCX</v>
      </c>
      <c r="R38" s="6"/>
      <c r="S38" s="6"/>
    </row>
    <row r="39" spans="1:19" ht="60">
      <c r="A39" s="2" t="s">
        <v>976</v>
      </c>
      <c r="B39" s="8" t="s">
        <v>820</v>
      </c>
      <c r="C39" s="7">
        <v>44931</v>
      </c>
      <c r="D39" s="6" t="str">
        <f>HYPERLINK("https://eping.wto.org/en/Search?viewData= G/TBT/N/USA/1957"," G/TBT/N/USA/1957")</f>
        <v xml:space="preserve"> G/TBT/N/USA/1957</v>
      </c>
      <c r="E39" s="6" t="s">
        <v>44</v>
      </c>
      <c r="F39" s="8" t="s">
        <v>818</v>
      </c>
      <c r="G39" s="8" t="s">
        <v>819</v>
      </c>
      <c r="I39" s="6" t="s">
        <v>21</v>
      </c>
      <c r="J39" s="6" t="s">
        <v>70</v>
      </c>
      <c r="K39" s="6" t="s">
        <v>71</v>
      </c>
      <c r="L39" s="6" t="s">
        <v>21</v>
      </c>
      <c r="M39" s="6"/>
      <c r="N39" s="7">
        <v>45009</v>
      </c>
      <c r="O39" s="6" t="s">
        <v>24</v>
      </c>
      <c r="P39" s="8" t="s">
        <v>252</v>
      </c>
      <c r="Q39" s="6" t="str">
        <f>HYPERLINK("https://docs.wto.org/imrd/directdoc.asp?DDFDocuments/t/G/TBTN23/CHL620.DOCX", "https://docs.wto.org/imrd/directdoc.asp?DDFDocuments/t/G/TBTN23/CHL620.DOCX")</f>
        <v>https://docs.wto.org/imrd/directdoc.asp?DDFDocuments/t/G/TBTN23/CHL620.DOCX</v>
      </c>
      <c r="R39" s="6"/>
      <c r="S39" s="6" t="str">
        <f>HYPERLINK("https://docs.wto.org/imrd/directdoc.asp?DDFDocuments/v/G/TBTN23/CHL620.DOCX", "https://docs.wto.org/imrd/directdoc.asp?DDFDocuments/v/G/TBTN23/CHL620.DOCX")</f>
        <v>https://docs.wto.org/imrd/directdoc.asp?DDFDocuments/v/G/TBTN23/CHL620.DOCX</v>
      </c>
    </row>
    <row r="40" spans="1:19" ht="90">
      <c r="A40" s="9" t="s">
        <v>892</v>
      </c>
      <c r="B40" s="8" t="s">
        <v>143</v>
      </c>
      <c r="C40" s="7">
        <v>44950</v>
      </c>
      <c r="D40" s="6" t="str">
        <f>HYPERLINK("https://eping.wto.org/en/Search?viewData= G/TBT/N/TZA/889"," G/TBT/N/TZA/889")</f>
        <v xml:space="preserve"> G/TBT/N/TZA/889</v>
      </c>
      <c r="E40" s="6" t="s">
        <v>121</v>
      </c>
      <c r="F40" s="8" t="s">
        <v>141</v>
      </c>
      <c r="G40" s="8" t="s">
        <v>142</v>
      </c>
      <c r="I40" s="6" t="s">
        <v>98</v>
      </c>
      <c r="J40" s="6" t="s">
        <v>99</v>
      </c>
      <c r="K40" s="6" t="s">
        <v>42</v>
      </c>
      <c r="L40" s="6" t="s">
        <v>50</v>
      </c>
      <c r="M40" s="6"/>
      <c r="N40" s="7">
        <v>44979</v>
      </c>
      <c r="O40" s="6" t="s">
        <v>24</v>
      </c>
      <c r="P40" s="8" t="s">
        <v>256</v>
      </c>
      <c r="Q40" s="6" t="str">
        <f>HYPERLINK("https://docs.wto.org/imrd/directdoc.asp?DDFDocuments/t/G/TBTN23/JPN761.DOCX", "https://docs.wto.org/imrd/directdoc.asp?DDFDocuments/t/G/TBTN23/JPN761.DOCX")</f>
        <v>https://docs.wto.org/imrd/directdoc.asp?DDFDocuments/t/G/TBTN23/JPN761.DOCX</v>
      </c>
      <c r="R40" s="6"/>
      <c r="S40" s="6"/>
    </row>
    <row r="41" spans="1:19" ht="120">
      <c r="A41" s="2" t="s">
        <v>892</v>
      </c>
      <c r="B41" s="8" t="s">
        <v>393</v>
      </c>
      <c r="C41" s="7">
        <v>44949</v>
      </c>
      <c r="D41" s="6" t="str">
        <f>HYPERLINK("https://eping.wto.org/en/Search?viewData= G/TBT/N/ISR/1278"," G/TBT/N/ISR/1278")</f>
        <v xml:space="preserve"> G/TBT/N/ISR/1278</v>
      </c>
      <c r="E41" s="6" t="s">
        <v>86</v>
      </c>
      <c r="F41" s="8" t="s">
        <v>391</v>
      </c>
      <c r="G41" s="8" t="s">
        <v>392</v>
      </c>
      <c r="I41" s="6" t="s">
        <v>259</v>
      </c>
      <c r="J41" s="6" t="s">
        <v>200</v>
      </c>
      <c r="K41" s="6" t="s">
        <v>163</v>
      </c>
      <c r="L41" s="6" t="s">
        <v>21</v>
      </c>
      <c r="M41" s="6"/>
      <c r="N41" s="7">
        <v>45009</v>
      </c>
      <c r="O41" s="6" t="s">
        <v>24</v>
      </c>
      <c r="P41" s="8" t="s">
        <v>260</v>
      </c>
      <c r="Q41" s="6" t="str">
        <f>HYPERLINK("https://docs.wto.org/imrd/directdoc.asp?DDFDocuments/t/G/TBTN23/RWA764.DOCX", "https://docs.wto.org/imrd/directdoc.asp?DDFDocuments/t/G/TBTN23/RWA764.DOCX")</f>
        <v>https://docs.wto.org/imrd/directdoc.asp?DDFDocuments/t/G/TBTN23/RWA764.DOCX</v>
      </c>
      <c r="R41" s="6"/>
      <c r="S41" s="6"/>
    </row>
    <row r="42" spans="1:19" ht="270">
      <c r="A42" s="9" t="s">
        <v>892</v>
      </c>
      <c r="B42" s="8" t="s">
        <v>393</v>
      </c>
      <c r="C42" s="7">
        <v>44949</v>
      </c>
      <c r="D42" s="6" t="str">
        <f>HYPERLINK("https://eping.wto.org/en/Search?viewData= G/TBT/N/ISR/1277"," G/TBT/N/ISR/1277")</f>
        <v xml:space="preserve"> G/TBT/N/ISR/1277</v>
      </c>
      <c r="E42" s="6" t="s">
        <v>86</v>
      </c>
      <c r="F42" s="8" t="s">
        <v>427</v>
      </c>
      <c r="G42" s="8" t="s">
        <v>428</v>
      </c>
      <c r="I42" s="6" t="s">
        <v>264</v>
      </c>
      <c r="J42" s="6" t="s">
        <v>265</v>
      </c>
      <c r="K42" s="6" t="s">
        <v>266</v>
      </c>
      <c r="L42" s="6" t="s">
        <v>21</v>
      </c>
      <c r="M42" s="6"/>
      <c r="N42" s="7">
        <v>45009</v>
      </c>
      <c r="O42" s="6" t="s">
        <v>24</v>
      </c>
      <c r="P42" s="8" t="s">
        <v>267</v>
      </c>
      <c r="Q42" s="6" t="str">
        <f>HYPERLINK("https://docs.wto.org/imrd/directdoc.asp?DDFDocuments/t/G/TBTN23/RWA765.DOCX", "https://docs.wto.org/imrd/directdoc.asp?DDFDocuments/t/G/TBTN23/RWA765.DOCX")</f>
        <v>https://docs.wto.org/imrd/directdoc.asp?DDFDocuments/t/G/TBTN23/RWA765.DOCX</v>
      </c>
      <c r="R42" s="6"/>
      <c r="S42" s="6"/>
    </row>
    <row r="43" spans="1:19" ht="60">
      <c r="A43" s="9" t="s">
        <v>892</v>
      </c>
      <c r="B43" s="8" t="s">
        <v>458</v>
      </c>
      <c r="C43" s="7">
        <v>44945</v>
      </c>
      <c r="D43" s="6" t="str">
        <f>HYPERLINK("https://eping.wto.org/en/Search?viewData= G/TBT/N/CHL/619"," G/TBT/N/CHL/619")</f>
        <v xml:space="preserve"> G/TBT/N/CHL/619</v>
      </c>
      <c r="E43" s="6" t="s">
        <v>248</v>
      </c>
      <c r="F43" s="8" t="s">
        <v>456</v>
      </c>
      <c r="G43" s="8" t="s">
        <v>457</v>
      </c>
      <c r="I43" s="6" t="s">
        <v>271</v>
      </c>
      <c r="J43" s="6" t="s">
        <v>272</v>
      </c>
      <c r="K43" s="6" t="s">
        <v>163</v>
      </c>
      <c r="L43" s="6" t="s">
        <v>23</v>
      </c>
      <c r="M43" s="6"/>
      <c r="N43" s="7">
        <v>45009</v>
      </c>
      <c r="O43" s="6" t="s">
        <v>24</v>
      </c>
      <c r="P43" s="8" t="s">
        <v>273</v>
      </c>
      <c r="Q43" s="6" t="str">
        <f>HYPERLINK("https://docs.wto.org/imrd/directdoc.asp?DDFDocuments/t/G/TBTN23/RWA787.DOCX", "https://docs.wto.org/imrd/directdoc.asp?DDFDocuments/t/G/TBTN23/RWA787.DOCX")</f>
        <v>https://docs.wto.org/imrd/directdoc.asp?DDFDocuments/t/G/TBTN23/RWA787.DOCX</v>
      </c>
      <c r="R43" s="6"/>
      <c r="S43" s="6"/>
    </row>
    <row r="44" spans="1:19" ht="30">
      <c r="A44" s="2" t="s">
        <v>892</v>
      </c>
      <c r="B44" s="8" t="s">
        <v>554</v>
      </c>
      <c r="C44" s="7">
        <v>44938</v>
      </c>
      <c r="D44" s="6" t="str">
        <f>HYPERLINK("https://eping.wto.org/en/Search?viewData= G/TBT/N/ARE/569, G/TBT/N/BHR/659, G/TBT/N/KWT/629, G/TBT/N/OMN/491, G/TBT/N/QAT/642, G/TBT/N/SAU/1281, G/TBT/N/YEM/249"," G/TBT/N/ARE/569, G/TBT/N/BHR/659, G/TBT/N/KWT/629, G/TBT/N/OMN/491, G/TBT/N/QAT/642, G/TBT/N/SAU/1281, G/TBT/N/YEM/249")</f>
        <v xml:space="preserve"> G/TBT/N/ARE/569, G/TBT/N/BHR/659, G/TBT/N/KWT/629, G/TBT/N/OMN/491, G/TBT/N/QAT/642, G/TBT/N/SAU/1281, G/TBT/N/YEM/249</v>
      </c>
      <c r="E44" s="6" t="s">
        <v>107</v>
      </c>
      <c r="F44" s="8" t="s">
        <v>552</v>
      </c>
      <c r="G44" s="8" t="s">
        <v>553</v>
      </c>
      <c r="I44" s="6" t="s">
        <v>240</v>
      </c>
      <c r="J44" s="6" t="s">
        <v>126</v>
      </c>
      <c r="K44" s="6" t="s">
        <v>188</v>
      </c>
      <c r="L44" s="6" t="s">
        <v>23</v>
      </c>
      <c r="M44" s="6"/>
      <c r="N44" s="7">
        <v>45009</v>
      </c>
      <c r="O44" s="6" t="s">
        <v>24</v>
      </c>
      <c r="P44" s="8" t="s">
        <v>276</v>
      </c>
      <c r="Q44" s="6" t="str">
        <f>HYPERLINK("https://docs.wto.org/imrd/directdoc.asp?DDFDocuments/t/G/TBTN23/RWA788.DOCX", "https://docs.wto.org/imrd/directdoc.asp?DDFDocuments/t/G/TBTN23/RWA788.DOCX")</f>
        <v>https://docs.wto.org/imrd/directdoc.asp?DDFDocuments/t/G/TBTN23/RWA788.DOCX</v>
      </c>
      <c r="R44" s="6"/>
      <c r="S44" s="6"/>
    </row>
    <row r="45" spans="1:19" ht="30">
      <c r="A45" s="2" t="s">
        <v>892</v>
      </c>
      <c r="B45" s="8" t="s">
        <v>554</v>
      </c>
      <c r="C45" s="7">
        <v>44938</v>
      </c>
      <c r="D45" s="6" t="str">
        <f>HYPERLINK("https://eping.wto.org/en/Search?viewData= G/TBT/N/ARE/569, G/TBT/N/BHR/659, G/TBT/N/KWT/629, G/TBT/N/OMN/491, G/TBT/N/QAT/642, G/TBT/N/SAU/1281, G/TBT/N/YEM/249"," G/TBT/N/ARE/569, G/TBT/N/BHR/659, G/TBT/N/KWT/629, G/TBT/N/OMN/491, G/TBT/N/QAT/642, G/TBT/N/SAU/1281, G/TBT/N/YEM/249")</f>
        <v xml:space="preserve"> G/TBT/N/ARE/569, G/TBT/N/BHR/659, G/TBT/N/KWT/629, G/TBT/N/OMN/491, G/TBT/N/QAT/642, G/TBT/N/SAU/1281, G/TBT/N/YEM/249</v>
      </c>
      <c r="E45" s="6" t="s">
        <v>558</v>
      </c>
      <c r="F45" s="8" t="s">
        <v>552</v>
      </c>
      <c r="G45" s="8" t="s">
        <v>553</v>
      </c>
      <c r="I45" s="6" t="s">
        <v>21</v>
      </c>
      <c r="J45" s="6" t="s">
        <v>280</v>
      </c>
      <c r="K45" s="6" t="s">
        <v>281</v>
      </c>
      <c r="L45" s="6" t="s">
        <v>21</v>
      </c>
      <c r="M45" s="6"/>
      <c r="N45" s="7">
        <v>45009</v>
      </c>
      <c r="O45" s="6" t="s">
        <v>24</v>
      </c>
      <c r="P45" s="8" t="s">
        <v>282</v>
      </c>
      <c r="Q45" s="6" t="str">
        <f>HYPERLINK("https://docs.wto.org/imrd/directdoc.asp?DDFDocuments/t/G/TBTN23/RWA784.DOCX", "https://docs.wto.org/imrd/directdoc.asp?DDFDocuments/t/G/TBTN23/RWA784.DOCX")</f>
        <v>https://docs.wto.org/imrd/directdoc.asp?DDFDocuments/t/G/TBTN23/RWA784.DOCX</v>
      </c>
      <c r="R45" s="6"/>
      <c r="S45" s="6"/>
    </row>
    <row r="46" spans="1:19">
      <c r="A46" s="2" t="s">
        <v>892</v>
      </c>
      <c r="B46" s="8" t="s">
        <v>562</v>
      </c>
      <c r="C46" s="7">
        <v>44938</v>
      </c>
      <c r="D46" s="6" t="str">
        <f>HYPERLINK("https://eping.wto.org/en/Search?viewData= G/TBT/N/ARE/570, G/TBT/N/BHR/660, G/TBT/N/KWT/630, G/TBT/N/OMN/492, G/TBT/N/QAT/643, G/TBT/N/SAU/1282, G/TBT/N/YEM/250"," G/TBT/N/ARE/570, G/TBT/N/BHR/660, G/TBT/N/KWT/630, G/TBT/N/OMN/492, G/TBT/N/QAT/643, G/TBT/N/SAU/1282, G/TBT/N/YEM/250")</f>
        <v xml:space="preserve"> G/TBT/N/ARE/570, G/TBT/N/BHR/660, G/TBT/N/KWT/630, G/TBT/N/OMN/492, G/TBT/N/QAT/643, G/TBT/N/SAU/1282, G/TBT/N/YEM/250</v>
      </c>
      <c r="E46" s="6" t="s">
        <v>107</v>
      </c>
      <c r="F46" s="8" t="s">
        <v>560</v>
      </c>
      <c r="G46" s="8" t="s">
        <v>561</v>
      </c>
      <c r="I46" s="6" t="s">
        <v>21</v>
      </c>
      <c r="J46" s="6" t="s">
        <v>245</v>
      </c>
      <c r="K46" s="6" t="s">
        <v>246</v>
      </c>
      <c r="L46" s="6" t="s">
        <v>21</v>
      </c>
      <c r="M46" s="6"/>
      <c r="N46" s="7">
        <v>45004</v>
      </c>
      <c r="O46" s="6" t="s">
        <v>24</v>
      </c>
      <c r="P46" s="8" t="s">
        <v>285</v>
      </c>
      <c r="Q46" s="6" t="str">
        <f>HYPERLINK("https://docs.wto.org/imrd/directdoc.asp?DDFDocuments/t/G/TBTN23/KEN1376.DOCX", "https://docs.wto.org/imrd/directdoc.asp?DDFDocuments/t/G/TBTN23/KEN1376.DOCX")</f>
        <v>https://docs.wto.org/imrd/directdoc.asp?DDFDocuments/t/G/TBTN23/KEN1376.DOCX</v>
      </c>
      <c r="R46" s="6"/>
      <c r="S46" s="6"/>
    </row>
    <row r="47" spans="1:19" ht="30">
      <c r="A47" s="2" t="s">
        <v>892</v>
      </c>
      <c r="B47" s="8" t="s">
        <v>554</v>
      </c>
      <c r="C47" s="7">
        <v>44938</v>
      </c>
      <c r="D47" s="6" t="str">
        <f>HYPERLINK("https://eping.wto.org/en/Search?viewData= G/TBT/N/ARE/569, G/TBT/N/BHR/659, G/TBT/N/KWT/629, G/TBT/N/OMN/491, G/TBT/N/QAT/642, G/TBT/N/SAU/1281, G/TBT/N/YEM/249"," G/TBT/N/ARE/569, G/TBT/N/BHR/659, G/TBT/N/KWT/629, G/TBT/N/OMN/491, G/TBT/N/QAT/642, G/TBT/N/SAU/1281, G/TBT/N/YEM/249")</f>
        <v xml:space="preserve"> G/TBT/N/ARE/569, G/TBT/N/BHR/659, G/TBT/N/KWT/629, G/TBT/N/OMN/491, G/TBT/N/QAT/642, G/TBT/N/SAU/1281, G/TBT/N/YEM/249</v>
      </c>
      <c r="E47" s="6" t="s">
        <v>565</v>
      </c>
      <c r="F47" s="8" t="s">
        <v>552</v>
      </c>
      <c r="G47" s="8" t="s">
        <v>553</v>
      </c>
      <c r="I47" s="6" t="s">
        <v>21</v>
      </c>
      <c r="J47" s="6" t="s">
        <v>245</v>
      </c>
      <c r="K47" s="6" t="s">
        <v>288</v>
      </c>
      <c r="L47" s="6" t="s">
        <v>21</v>
      </c>
      <c r="M47" s="6"/>
      <c r="N47" s="7">
        <v>45004</v>
      </c>
      <c r="O47" s="6" t="s">
        <v>24</v>
      </c>
      <c r="P47" s="8" t="s">
        <v>289</v>
      </c>
      <c r="Q47" s="6" t="str">
        <f>HYPERLINK("https://docs.wto.org/imrd/directdoc.asp?DDFDocuments/t/G/TBTN23/KEN1374.DOCX", "https://docs.wto.org/imrd/directdoc.asp?DDFDocuments/t/G/TBTN23/KEN1374.DOCX")</f>
        <v>https://docs.wto.org/imrd/directdoc.asp?DDFDocuments/t/G/TBTN23/KEN1374.DOCX</v>
      </c>
      <c r="R47" s="6"/>
      <c r="S47" s="6"/>
    </row>
    <row r="48" spans="1:19">
      <c r="A48" s="2" t="s">
        <v>892</v>
      </c>
      <c r="B48" s="8" t="s">
        <v>562</v>
      </c>
      <c r="C48" s="7">
        <v>44938</v>
      </c>
      <c r="D48" s="6" t="str">
        <f>HYPERLINK("https://eping.wto.org/en/Search?viewData= G/TBT/N/ARE/570, G/TBT/N/BHR/660, G/TBT/N/KWT/630, G/TBT/N/OMN/492, G/TBT/N/QAT/643, G/TBT/N/SAU/1282, G/TBT/N/YEM/250"," G/TBT/N/ARE/570, G/TBT/N/BHR/660, G/TBT/N/KWT/630, G/TBT/N/OMN/492, G/TBT/N/QAT/643, G/TBT/N/SAU/1282, G/TBT/N/YEM/250")</f>
        <v xml:space="preserve"> G/TBT/N/ARE/570, G/TBT/N/BHR/660, G/TBT/N/KWT/630, G/TBT/N/OMN/492, G/TBT/N/QAT/643, G/TBT/N/SAU/1282, G/TBT/N/YEM/250</v>
      </c>
      <c r="E48" s="6" t="s">
        <v>565</v>
      </c>
      <c r="F48" s="8" t="s">
        <v>560</v>
      </c>
      <c r="G48" s="8" t="s">
        <v>561</v>
      </c>
      <c r="I48" s="6" t="s">
        <v>293</v>
      </c>
      <c r="J48" s="6" t="s">
        <v>294</v>
      </c>
      <c r="K48" s="6" t="s">
        <v>163</v>
      </c>
      <c r="L48" s="6" t="s">
        <v>23</v>
      </c>
      <c r="M48" s="6"/>
      <c r="N48" s="7">
        <v>45009</v>
      </c>
      <c r="O48" s="6" t="s">
        <v>24</v>
      </c>
      <c r="P48" s="8" t="s">
        <v>295</v>
      </c>
      <c r="Q48" s="6" t="str">
        <f>HYPERLINK("https://docs.wto.org/imrd/directdoc.asp?DDFDocuments/t/G/TBTN23/RWA799.DOCX", "https://docs.wto.org/imrd/directdoc.asp?DDFDocuments/t/G/TBTN23/RWA799.DOCX")</f>
        <v>https://docs.wto.org/imrd/directdoc.asp?DDFDocuments/t/G/TBTN23/RWA799.DOCX</v>
      </c>
      <c r="R48" s="6"/>
      <c r="S48" s="6"/>
    </row>
    <row r="49" spans="1:19">
      <c r="A49" s="2" t="s">
        <v>892</v>
      </c>
      <c r="B49" s="8" t="s">
        <v>562</v>
      </c>
      <c r="C49" s="7">
        <v>44938</v>
      </c>
      <c r="D49" s="6" t="str">
        <f>HYPERLINK("https://eping.wto.org/en/Search?viewData= G/TBT/N/ARE/570, G/TBT/N/BHR/660, G/TBT/N/KWT/630, G/TBT/N/OMN/492, G/TBT/N/QAT/643, G/TBT/N/SAU/1282, G/TBT/N/YEM/250"," G/TBT/N/ARE/570, G/TBT/N/BHR/660, G/TBT/N/KWT/630, G/TBT/N/OMN/492, G/TBT/N/QAT/643, G/TBT/N/SAU/1282, G/TBT/N/YEM/250")</f>
        <v xml:space="preserve"> G/TBT/N/ARE/570, G/TBT/N/BHR/660, G/TBT/N/KWT/630, G/TBT/N/OMN/492, G/TBT/N/QAT/643, G/TBT/N/SAU/1282, G/TBT/N/YEM/250</v>
      </c>
      <c r="E49" s="6" t="s">
        <v>571</v>
      </c>
      <c r="F49" s="8" t="s">
        <v>560</v>
      </c>
      <c r="G49" s="8" t="s">
        <v>561</v>
      </c>
      <c r="I49" s="6" t="s">
        <v>298</v>
      </c>
      <c r="J49" s="6" t="s">
        <v>126</v>
      </c>
      <c r="K49" s="6" t="s">
        <v>163</v>
      </c>
      <c r="L49" s="6" t="s">
        <v>23</v>
      </c>
      <c r="M49" s="6"/>
      <c r="N49" s="7">
        <v>45009</v>
      </c>
      <c r="O49" s="6" t="s">
        <v>24</v>
      </c>
      <c r="P49" s="8" t="s">
        <v>299</v>
      </c>
      <c r="Q49" s="6" t="str">
        <f>HYPERLINK("https://docs.wto.org/imrd/directdoc.asp?DDFDocuments/t/G/TBTN23/RWA803.DOCX", "https://docs.wto.org/imrd/directdoc.asp?DDFDocuments/t/G/TBTN23/RWA803.DOCX")</f>
        <v>https://docs.wto.org/imrd/directdoc.asp?DDFDocuments/t/G/TBTN23/RWA803.DOCX</v>
      </c>
      <c r="R49" s="6"/>
      <c r="S49" s="6"/>
    </row>
    <row r="50" spans="1:19">
      <c r="A50" s="2" t="s">
        <v>892</v>
      </c>
      <c r="B50" s="8" t="s">
        <v>562</v>
      </c>
      <c r="C50" s="7">
        <v>44938</v>
      </c>
      <c r="D50" s="6" t="str">
        <f>HYPERLINK("https://eping.wto.org/en/Search?viewData= G/TBT/N/ARE/570, G/TBT/N/BHR/660, G/TBT/N/KWT/630, G/TBT/N/OMN/492, G/TBT/N/QAT/643, G/TBT/N/SAU/1282, G/TBT/N/YEM/250"," G/TBT/N/ARE/570, G/TBT/N/BHR/660, G/TBT/N/KWT/630, G/TBT/N/OMN/492, G/TBT/N/QAT/643, G/TBT/N/SAU/1282, G/TBT/N/YEM/250")</f>
        <v xml:space="preserve"> G/TBT/N/ARE/570, G/TBT/N/BHR/660, G/TBT/N/KWT/630, G/TBT/N/OMN/492, G/TBT/N/QAT/643, G/TBT/N/SAU/1282, G/TBT/N/YEM/250</v>
      </c>
      <c r="E50" s="6" t="s">
        <v>558</v>
      </c>
      <c r="F50" s="8" t="s">
        <v>560</v>
      </c>
      <c r="G50" s="8" t="s">
        <v>561</v>
      </c>
      <c r="I50" s="6" t="s">
        <v>161</v>
      </c>
      <c r="J50" s="6" t="s">
        <v>303</v>
      </c>
      <c r="K50" s="6" t="s">
        <v>304</v>
      </c>
      <c r="L50" s="6" t="s">
        <v>21</v>
      </c>
      <c r="M50" s="6"/>
      <c r="N50" s="7">
        <v>45009</v>
      </c>
      <c r="O50" s="6" t="s">
        <v>24</v>
      </c>
      <c r="P50" s="8" t="s">
        <v>305</v>
      </c>
      <c r="Q50" s="6" t="str">
        <f>HYPERLINK("https://docs.wto.org/imrd/directdoc.asp?DDFDocuments/t/G/TBTN23/RWA761.DOCX", "https://docs.wto.org/imrd/directdoc.asp?DDFDocuments/t/G/TBTN23/RWA761.DOCX")</f>
        <v>https://docs.wto.org/imrd/directdoc.asp?DDFDocuments/t/G/TBTN23/RWA761.DOCX</v>
      </c>
      <c r="R50" s="6" t="str">
        <f>HYPERLINK("https://docs.wto.org/imrd/directdoc.asp?DDFDocuments/u/G/TBTN23/RWA761.DOCX", "https://docs.wto.org/imrd/directdoc.asp?DDFDocuments/u/G/TBTN23/RWA761.DOCX")</f>
        <v>https://docs.wto.org/imrd/directdoc.asp?DDFDocuments/u/G/TBTN23/RWA761.DOCX</v>
      </c>
      <c r="S50" s="6"/>
    </row>
    <row r="51" spans="1:19" ht="30">
      <c r="A51" s="2" t="s">
        <v>892</v>
      </c>
      <c r="B51" s="8" t="s">
        <v>554</v>
      </c>
      <c r="C51" s="7">
        <v>44938</v>
      </c>
      <c r="D51" s="6" t="str">
        <f>HYPERLINK("https://eping.wto.org/en/Search?viewData= G/TBT/N/ARE/569, G/TBT/N/BHR/659, G/TBT/N/KWT/629, G/TBT/N/OMN/491, G/TBT/N/QAT/642, G/TBT/N/SAU/1281, G/TBT/N/YEM/249"," G/TBT/N/ARE/569, G/TBT/N/BHR/659, G/TBT/N/KWT/629, G/TBT/N/OMN/491, G/TBT/N/QAT/642, G/TBT/N/SAU/1281, G/TBT/N/YEM/249")</f>
        <v xml:space="preserve"> G/TBT/N/ARE/569, G/TBT/N/BHR/659, G/TBT/N/KWT/629, G/TBT/N/OMN/491, G/TBT/N/QAT/642, G/TBT/N/SAU/1281, G/TBT/N/YEM/249</v>
      </c>
      <c r="E51" s="6" t="s">
        <v>571</v>
      </c>
      <c r="F51" s="8" t="s">
        <v>552</v>
      </c>
      <c r="G51" s="8" t="s">
        <v>553</v>
      </c>
      <c r="I51" s="6" t="s">
        <v>309</v>
      </c>
      <c r="J51" s="6" t="s">
        <v>310</v>
      </c>
      <c r="K51" s="6" t="s">
        <v>163</v>
      </c>
      <c r="L51" s="6" t="s">
        <v>23</v>
      </c>
      <c r="M51" s="6"/>
      <c r="N51" s="7">
        <v>45009</v>
      </c>
      <c r="O51" s="6" t="s">
        <v>24</v>
      </c>
      <c r="P51" s="8" t="s">
        <v>311</v>
      </c>
      <c r="Q51" s="6" t="str">
        <f>HYPERLINK("https://docs.wto.org/imrd/directdoc.asp?DDFDocuments/t/G/TBTN23/RWA769.DOCX", "https://docs.wto.org/imrd/directdoc.asp?DDFDocuments/t/G/TBTN23/RWA769.DOCX")</f>
        <v>https://docs.wto.org/imrd/directdoc.asp?DDFDocuments/t/G/TBTN23/RWA769.DOCX</v>
      </c>
      <c r="R51" s="6"/>
      <c r="S51" s="6"/>
    </row>
    <row r="52" spans="1:19">
      <c r="A52" s="2" t="s">
        <v>892</v>
      </c>
      <c r="B52" s="8" t="s">
        <v>562</v>
      </c>
      <c r="C52" s="7">
        <v>44938</v>
      </c>
      <c r="D52" s="6" t="str">
        <f>HYPERLINK("https://eping.wto.org/en/Search?viewData= G/TBT/N/ARE/570, G/TBT/N/BHR/660, G/TBT/N/KWT/630, G/TBT/N/OMN/492, G/TBT/N/QAT/643, G/TBT/N/SAU/1282, G/TBT/N/YEM/250"," G/TBT/N/ARE/570, G/TBT/N/BHR/660, G/TBT/N/KWT/630, G/TBT/N/OMN/492, G/TBT/N/QAT/643, G/TBT/N/SAU/1282, G/TBT/N/YEM/250")</f>
        <v xml:space="preserve"> G/TBT/N/ARE/570, G/TBT/N/BHR/660, G/TBT/N/KWT/630, G/TBT/N/OMN/492, G/TBT/N/QAT/643, G/TBT/N/SAU/1282, G/TBT/N/YEM/250</v>
      </c>
      <c r="E52" s="6" t="s">
        <v>572</v>
      </c>
      <c r="F52" s="8" t="s">
        <v>560</v>
      </c>
      <c r="G52" s="8" t="s">
        <v>561</v>
      </c>
      <c r="I52" s="6" t="s">
        <v>21</v>
      </c>
      <c r="J52" s="6" t="s">
        <v>315</v>
      </c>
      <c r="K52" s="6" t="s">
        <v>163</v>
      </c>
      <c r="L52" s="6" t="s">
        <v>23</v>
      </c>
      <c r="M52" s="6"/>
      <c r="N52" s="7">
        <v>45009</v>
      </c>
      <c r="O52" s="6" t="s">
        <v>24</v>
      </c>
      <c r="P52" s="8" t="s">
        <v>316</v>
      </c>
      <c r="Q52" s="6" t="str">
        <f>HYPERLINK("https://docs.wto.org/imrd/directdoc.asp?DDFDocuments/t/G/TBTN23/RWA768.DOCX", "https://docs.wto.org/imrd/directdoc.asp?DDFDocuments/t/G/TBTN23/RWA768.DOCX")</f>
        <v>https://docs.wto.org/imrd/directdoc.asp?DDFDocuments/t/G/TBTN23/RWA768.DOCX</v>
      </c>
      <c r="R52" s="6"/>
      <c r="S52" s="6"/>
    </row>
    <row r="53" spans="1:19" ht="30">
      <c r="A53" s="2" t="s">
        <v>892</v>
      </c>
      <c r="B53" s="8" t="s">
        <v>554</v>
      </c>
      <c r="C53" s="7">
        <v>44938</v>
      </c>
      <c r="D53" s="6" t="str">
        <f>HYPERLINK("https://eping.wto.org/en/Search?viewData= G/TBT/N/ARE/569, G/TBT/N/BHR/659, G/TBT/N/KWT/629, G/TBT/N/OMN/491, G/TBT/N/QAT/642, G/TBT/N/SAU/1281, G/TBT/N/YEM/249"," G/TBT/N/ARE/569, G/TBT/N/BHR/659, G/TBT/N/KWT/629, G/TBT/N/OMN/491, G/TBT/N/QAT/642, G/TBT/N/SAU/1281, G/TBT/N/YEM/249")</f>
        <v xml:space="preserve"> G/TBT/N/ARE/569, G/TBT/N/BHR/659, G/TBT/N/KWT/629, G/TBT/N/OMN/491, G/TBT/N/QAT/642, G/TBT/N/SAU/1281, G/TBT/N/YEM/249</v>
      </c>
      <c r="E53" s="6" t="s">
        <v>572</v>
      </c>
      <c r="F53" s="8" t="s">
        <v>552</v>
      </c>
      <c r="G53" s="8" t="s">
        <v>553</v>
      </c>
      <c r="I53" s="6" t="s">
        <v>320</v>
      </c>
      <c r="J53" s="6" t="s">
        <v>321</v>
      </c>
      <c r="K53" s="6" t="s">
        <v>163</v>
      </c>
      <c r="L53" s="6" t="s">
        <v>23</v>
      </c>
      <c r="M53" s="6"/>
      <c r="N53" s="7">
        <v>45009</v>
      </c>
      <c r="O53" s="6" t="s">
        <v>24</v>
      </c>
      <c r="P53" s="8" t="s">
        <v>322</v>
      </c>
      <c r="Q53" s="6" t="str">
        <f>HYPERLINK("https://docs.wto.org/imrd/directdoc.asp?DDFDocuments/t/G/TBTN23/RWA805.DOCX", "https://docs.wto.org/imrd/directdoc.asp?DDFDocuments/t/G/TBTN23/RWA805.DOCX")</f>
        <v>https://docs.wto.org/imrd/directdoc.asp?DDFDocuments/t/G/TBTN23/RWA805.DOCX</v>
      </c>
      <c r="R53" s="6"/>
      <c r="S53" s="6"/>
    </row>
    <row r="54" spans="1:19">
      <c r="A54" s="2" t="s">
        <v>892</v>
      </c>
      <c r="B54" s="8" t="s">
        <v>562</v>
      </c>
      <c r="C54" s="7">
        <v>44938</v>
      </c>
      <c r="D54" s="6" t="str">
        <f>HYPERLINK("https://eping.wto.org/en/Search?viewData= G/TBT/N/ARE/570, G/TBT/N/BHR/660, G/TBT/N/KWT/630, G/TBT/N/OMN/492, G/TBT/N/QAT/643, G/TBT/N/SAU/1282, G/TBT/N/YEM/250"," G/TBT/N/ARE/570, G/TBT/N/BHR/660, G/TBT/N/KWT/630, G/TBT/N/OMN/492, G/TBT/N/QAT/643, G/TBT/N/SAU/1282, G/TBT/N/YEM/250")</f>
        <v xml:space="preserve"> G/TBT/N/ARE/570, G/TBT/N/BHR/660, G/TBT/N/KWT/630, G/TBT/N/OMN/492, G/TBT/N/QAT/643, G/TBT/N/SAU/1282, G/TBT/N/YEM/250</v>
      </c>
      <c r="E54" s="6" t="s">
        <v>579</v>
      </c>
      <c r="F54" s="8" t="s">
        <v>560</v>
      </c>
      <c r="G54" s="8" t="s">
        <v>561</v>
      </c>
      <c r="I54" s="6" t="s">
        <v>325</v>
      </c>
      <c r="J54" s="6" t="s">
        <v>126</v>
      </c>
      <c r="K54" s="6" t="s">
        <v>163</v>
      </c>
      <c r="L54" s="6" t="s">
        <v>23</v>
      </c>
      <c r="M54" s="6"/>
      <c r="N54" s="7">
        <v>45009</v>
      </c>
      <c r="O54" s="6" t="s">
        <v>24</v>
      </c>
      <c r="P54" s="8" t="s">
        <v>326</v>
      </c>
      <c r="Q54" s="6" t="str">
        <f>HYPERLINK("https://docs.wto.org/imrd/directdoc.asp?DDFDocuments/t/G/TBTN23/RWA802.DOCX", "https://docs.wto.org/imrd/directdoc.asp?DDFDocuments/t/G/TBTN23/RWA802.DOCX")</f>
        <v>https://docs.wto.org/imrd/directdoc.asp?DDFDocuments/t/G/TBTN23/RWA802.DOCX</v>
      </c>
      <c r="R54" s="6"/>
      <c r="S54" s="6"/>
    </row>
    <row r="55" spans="1:19" ht="75">
      <c r="A55" s="2" t="s">
        <v>892</v>
      </c>
      <c r="B55" s="8" t="s">
        <v>582</v>
      </c>
      <c r="C55" s="7">
        <v>44938</v>
      </c>
      <c r="D55" s="6" t="str">
        <f>HYPERLINK("https://eping.wto.org/en/Search?viewData= G/TBT/N/TUR/205"," G/TBT/N/TUR/205")</f>
        <v xml:space="preserve"> G/TBT/N/TUR/205</v>
      </c>
      <c r="E55" s="6" t="s">
        <v>79</v>
      </c>
      <c r="F55" s="8" t="s">
        <v>580</v>
      </c>
      <c r="G55" s="8" t="s">
        <v>581</v>
      </c>
      <c r="I55" s="6" t="s">
        <v>212</v>
      </c>
      <c r="J55" s="6" t="s">
        <v>213</v>
      </c>
      <c r="K55" s="6" t="s">
        <v>163</v>
      </c>
      <c r="L55" s="6" t="s">
        <v>21</v>
      </c>
      <c r="M55" s="6"/>
      <c r="N55" s="7">
        <v>45009</v>
      </c>
      <c r="O55" s="6" t="s">
        <v>24</v>
      </c>
      <c r="P55" s="8" t="s">
        <v>329</v>
      </c>
      <c r="Q55" s="6" t="str">
        <f>HYPERLINK("https://docs.wto.org/imrd/directdoc.asp?DDFDocuments/t/G/TBTN23/RWA793.DOCX", "https://docs.wto.org/imrd/directdoc.asp?DDFDocuments/t/G/TBTN23/RWA793.DOCX")</f>
        <v>https://docs.wto.org/imrd/directdoc.asp?DDFDocuments/t/G/TBTN23/RWA793.DOCX</v>
      </c>
      <c r="R55" s="6"/>
      <c r="S55" s="6"/>
    </row>
    <row r="56" spans="1:19" ht="30">
      <c r="A56" s="2" t="s">
        <v>892</v>
      </c>
      <c r="B56" s="8" t="s">
        <v>554</v>
      </c>
      <c r="C56" s="7">
        <v>44938</v>
      </c>
      <c r="D56" s="6" t="str">
        <f>HYPERLINK("https://eping.wto.org/en/Search?viewData= G/TBT/N/ARE/569, G/TBT/N/BHR/659, G/TBT/N/KWT/629, G/TBT/N/OMN/491, G/TBT/N/QAT/642, G/TBT/N/SAU/1281, G/TBT/N/YEM/249"," G/TBT/N/ARE/569, G/TBT/N/BHR/659, G/TBT/N/KWT/629, G/TBT/N/OMN/491, G/TBT/N/QAT/642, G/TBT/N/SAU/1281, G/TBT/N/YEM/249")</f>
        <v xml:space="preserve"> G/TBT/N/ARE/569, G/TBT/N/BHR/659, G/TBT/N/KWT/629, G/TBT/N/OMN/491, G/TBT/N/QAT/642, G/TBT/N/SAU/1281, G/TBT/N/YEM/249</v>
      </c>
      <c r="E56" s="6" t="s">
        <v>584</v>
      </c>
      <c r="F56" s="8" t="s">
        <v>552</v>
      </c>
      <c r="G56" s="8" t="s">
        <v>553</v>
      </c>
      <c r="I56" s="6" t="s">
        <v>161</v>
      </c>
      <c r="J56" s="6" t="s">
        <v>333</v>
      </c>
      <c r="K56" s="6" t="s">
        <v>304</v>
      </c>
      <c r="L56" s="6" t="s">
        <v>21</v>
      </c>
      <c r="M56" s="6"/>
      <c r="N56" s="7">
        <v>45009</v>
      </c>
      <c r="O56" s="6" t="s">
        <v>24</v>
      </c>
      <c r="P56" s="8" t="s">
        <v>334</v>
      </c>
      <c r="Q56" s="6" t="str">
        <f>HYPERLINK("https://docs.wto.org/imrd/directdoc.asp?DDFDocuments/t/G/TBTN23/RWA777.DOCX", "https://docs.wto.org/imrd/directdoc.asp?DDFDocuments/t/G/TBTN23/RWA777.DOCX")</f>
        <v>https://docs.wto.org/imrd/directdoc.asp?DDFDocuments/t/G/TBTN23/RWA777.DOCX</v>
      </c>
      <c r="R56" s="6"/>
      <c r="S56" s="6"/>
    </row>
    <row r="57" spans="1:19" ht="30">
      <c r="A57" s="2" t="s">
        <v>892</v>
      </c>
      <c r="B57" s="8" t="s">
        <v>554</v>
      </c>
      <c r="C57" s="7">
        <v>44938</v>
      </c>
      <c r="D57" s="6" t="str">
        <f>HYPERLINK("https://eping.wto.org/en/Search?viewData= G/TBT/N/ARE/569, G/TBT/N/BHR/659, G/TBT/N/KWT/629, G/TBT/N/OMN/491, G/TBT/N/QAT/642, G/TBT/N/SAU/1281, G/TBT/N/YEM/249"," G/TBT/N/ARE/569, G/TBT/N/BHR/659, G/TBT/N/KWT/629, G/TBT/N/OMN/491, G/TBT/N/QAT/642, G/TBT/N/SAU/1281, G/TBT/N/YEM/249")</f>
        <v xml:space="preserve"> G/TBT/N/ARE/569, G/TBT/N/BHR/659, G/TBT/N/KWT/629, G/TBT/N/OMN/491, G/TBT/N/QAT/642, G/TBT/N/SAU/1281, G/TBT/N/YEM/249</v>
      </c>
      <c r="E57" s="6" t="s">
        <v>579</v>
      </c>
      <c r="F57" s="8" t="s">
        <v>552</v>
      </c>
      <c r="G57" s="8" t="s">
        <v>553</v>
      </c>
      <c r="I57" s="6" t="s">
        <v>235</v>
      </c>
      <c r="J57" s="6" t="s">
        <v>236</v>
      </c>
      <c r="K57" s="6" t="s">
        <v>163</v>
      </c>
      <c r="L57" s="6" t="s">
        <v>23</v>
      </c>
      <c r="M57" s="6"/>
      <c r="N57" s="7">
        <v>45009</v>
      </c>
      <c r="O57" s="6" t="s">
        <v>24</v>
      </c>
      <c r="P57" s="8" t="s">
        <v>337</v>
      </c>
      <c r="Q57" s="6" t="str">
        <f>HYPERLINK("https://docs.wto.org/imrd/directdoc.asp?DDFDocuments/t/G/TBTN23/RWA770.DOCX", "https://docs.wto.org/imrd/directdoc.asp?DDFDocuments/t/G/TBTN23/RWA770.DOCX")</f>
        <v>https://docs.wto.org/imrd/directdoc.asp?DDFDocuments/t/G/TBTN23/RWA770.DOCX</v>
      </c>
      <c r="R57" s="6"/>
      <c r="S57" s="6"/>
    </row>
    <row r="58" spans="1:19">
      <c r="A58" s="2" t="s">
        <v>892</v>
      </c>
      <c r="B58" s="8" t="s">
        <v>562</v>
      </c>
      <c r="C58" s="7">
        <v>44938</v>
      </c>
      <c r="D58" s="6" t="str">
        <f>HYPERLINK("https://eping.wto.org/en/Search?viewData= G/TBT/N/ARE/570, G/TBT/N/BHR/660, G/TBT/N/KWT/630, G/TBT/N/OMN/492, G/TBT/N/QAT/643, G/TBT/N/SAU/1282, G/TBT/N/YEM/250"," G/TBT/N/ARE/570, G/TBT/N/BHR/660, G/TBT/N/KWT/630, G/TBT/N/OMN/492, G/TBT/N/QAT/643, G/TBT/N/SAU/1282, G/TBT/N/YEM/250")</f>
        <v xml:space="preserve"> G/TBT/N/ARE/570, G/TBT/N/BHR/660, G/TBT/N/KWT/630, G/TBT/N/OMN/492, G/TBT/N/QAT/643, G/TBT/N/SAU/1282, G/TBT/N/YEM/250</v>
      </c>
      <c r="E58" s="6" t="s">
        <v>584</v>
      </c>
      <c r="F58" s="8" t="s">
        <v>560</v>
      </c>
      <c r="G58" s="8" t="s">
        <v>561</v>
      </c>
      <c r="I58" s="6" t="s">
        <v>340</v>
      </c>
      <c r="J58" s="6" t="s">
        <v>213</v>
      </c>
      <c r="K58" s="6" t="s">
        <v>163</v>
      </c>
      <c r="L58" s="6" t="s">
        <v>23</v>
      </c>
      <c r="M58" s="6"/>
      <c r="N58" s="7">
        <v>45009</v>
      </c>
      <c r="O58" s="6" t="s">
        <v>24</v>
      </c>
      <c r="P58" s="8" t="s">
        <v>341</v>
      </c>
      <c r="Q58" s="6" t="str">
        <f>HYPERLINK("https://docs.wto.org/imrd/directdoc.asp?DDFDocuments/t/G/TBTN23/RWA804.DOCX", "https://docs.wto.org/imrd/directdoc.asp?DDFDocuments/t/G/TBTN23/RWA804.DOCX")</f>
        <v>https://docs.wto.org/imrd/directdoc.asp?DDFDocuments/t/G/TBTN23/RWA804.DOCX</v>
      </c>
      <c r="R58" s="6"/>
      <c r="S58" s="6"/>
    </row>
    <row r="59" spans="1:19" ht="30">
      <c r="A59" s="2" t="s">
        <v>892</v>
      </c>
      <c r="B59" s="8" t="s">
        <v>631</v>
      </c>
      <c r="C59" s="7">
        <v>44937</v>
      </c>
      <c r="D59" s="6" t="str">
        <f>HYPERLINK("https://eping.wto.org/en/Search?viewData= G/TBT/N/TZA/888"," G/TBT/N/TZA/888")</f>
        <v xml:space="preserve"> G/TBT/N/TZA/888</v>
      </c>
      <c r="E59" s="6" t="s">
        <v>121</v>
      </c>
      <c r="F59" s="8" t="s">
        <v>629</v>
      </c>
      <c r="G59" s="8" t="s">
        <v>630</v>
      </c>
      <c r="I59" s="6" t="s">
        <v>161</v>
      </c>
      <c r="J59" s="6" t="s">
        <v>303</v>
      </c>
      <c r="K59" s="6" t="s">
        <v>304</v>
      </c>
      <c r="L59" s="6" t="s">
        <v>21</v>
      </c>
      <c r="M59" s="6"/>
      <c r="N59" s="7">
        <v>45009</v>
      </c>
      <c r="O59" s="6" t="s">
        <v>24</v>
      </c>
      <c r="P59" s="8" t="s">
        <v>344</v>
      </c>
      <c r="Q59" s="6" t="str">
        <f>HYPERLINK("https://docs.wto.org/imrd/directdoc.asp?DDFDocuments/t/G/TBTN23/RWA760.DOCX", "https://docs.wto.org/imrd/directdoc.asp?DDFDocuments/t/G/TBTN23/RWA760.DOCX")</f>
        <v>https://docs.wto.org/imrd/directdoc.asp?DDFDocuments/t/G/TBTN23/RWA760.DOCX</v>
      </c>
      <c r="R59" s="6" t="str">
        <f>HYPERLINK("https://docs.wto.org/imrd/directdoc.asp?DDFDocuments/u/G/TBTN23/RWA760.DOCX", "https://docs.wto.org/imrd/directdoc.asp?DDFDocuments/u/G/TBTN23/RWA760.DOCX")</f>
        <v>https://docs.wto.org/imrd/directdoc.asp?DDFDocuments/u/G/TBTN23/RWA760.DOCX</v>
      </c>
      <c r="S59" s="6"/>
    </row>
    <row r="60" spans="1:19" ht="135">
      <c r="A60" s="2" t="s">
        <v>892</v>
      </c>
      <c r="B60" s="8" t="s">
        <v>641</v>
      </c>
      <c r="C60" s="7">
        <v>44936</v>
      </c>
      <c r="D60" s="6" t="str">
        <f>HYPERLINK("https://eping.wto.org/en/Search?viewData= G/TBT/N/ECU/517"," G/TBT/N/ECU/517")</f>
        <v xml:space="preserve"> G/TBT/N/ECU/517</v>
      </c>
      <c r="E60" s="6" t="s">
        <v>638</v>
      </c>
      <c r="F60" s="8" t="s">
        <v>639</v>
      </c>
      <c r="G60" s="8" t="s">
        <v>640</v>
      </c>
      <c r="I60" s="6" t="s">
        <v>298</v>
      </c>
      <c r="J60" s="6" t="s">
        <v>126</v>
      </c>
      <c r="K60" s="6" t="s">
        <v>163</v>
      </c>
      <c r="L60" s="6" t="s">
        <v>23</v>
      </c>
      <c r="M60" s="6"/>
      <c r="N60" s="7">
        <v>45009</v>
      </c>
      <c r="O60" s="6" t="s">
        <v>24</v>
      </c>
      <c r="P60" s="8" t="s">
        <v>347</v>
      </c>
      <c r="Q60" s="6" t="str">
        <f>HYPERLINK("https://docs.wto.org/imrd/directdoc.asp?DDFDocuments/t/G/TBTN23/RWA767.DOCX", "https://docs.wto.org/imrd/directdoc.asp?DDFDocuments/t/G/TBTN23/RWA767.DOCX")</f>
        <v>https://docs.wto.org/imrd/directdoc.asp?DDFDocuments/t/G/TBTN23/RWA767.DOCX</v>
      </c>
      <c r="R60" s="6"/>
      <c r="S60" s="6"/>
    </row>
    <row r="61" spans="1:19" ht="135">
      <c r="A61" s="2" t="s">
        <v>892</v>
      </c>
      <c r="B61" s="8" t="s">
        <v>692</v>
      </c>
      <c r="C61" s="7">
        <v>44935</v>
      </c>
      <c r="D61" s="6" t="str">
        <f>HYPERLINK("https://eping.wto.org/en/Search?viewData= G/TBT/N/KOR/1124"," G/TBT/N/KOR/1124")</f>
        <v xml:space="preserve"> G/TBT/N/KOR/1124</v>
      </c>
      <c r="E61" s="6" t="s">
        <v>73</v>
      </c>
      <c r="F61" s="8" t="s">
        <v>690</v>
      </c>
      <c r="G61" s="8" t="s">
        <v>691</v>
      </c>
      <c r="I61" s="6" t="s">
        <v>351</v>
      </c>
      <c r="J61" s="6" t="s">
        <v>352</v>
      </c>
      <c r="K61" s="6" t="s">
        <v>353</v>
      </c>
      <c r="L61" s="6" t="s">
        <v>23</v>
      </c>
      <c r="M61" s="6"/>
      <c r="N61" s="7">
        <v>45009</v>
      </c>
      <c r="O61" s="6" t="s">
        <v>24</v>
      </c>
      <c r="P61" s="8" t="s">
        <v>354</v>
      </c>
      <c r="Q61" s="6" t="str">
        <f>HYPERLINK("https://docs.wto.org/imrd/directdoc.asp?DDFDocuments/t/G/TBTN23/RWA759.DOCX", "https://docs.wto.org/imrd/directdoc.asp?DDFDocuments/t/G/TBTN23/RWA759.DOCX")</f>
        <v>https://docs.wto.org/imrd/directdoc.asp?DDFDocuments/t/G/TBTN23/RWA759.DOCX</v>
      </c>
      <c r="R61" s="6"/>
      <c r="S61" s="6"/>
    </row>
    <row r="62" spans="1:19">
      <c r="A62" s="2" t="s">
        <v>892</v>
      </c>
      <c r="B62" s="8" t="s">
        <v>729</v>
      </c>
      <c r="C62" s="7">
        <v>44931</v>
      </c>
      <c r="D62" s="6" t="str">
        <f>HYPERLINK("https://eping.wto.org/en/Search?viewData= G/TBT/N/IND/241"," G/TBT/N/IND/241")</f>
        <v xml:space="preserve"> G/TBT/N/IND/241</v>
      </c>
      <c r="E62" s="6" t="s">
        <v>726</v>
      </c>
      <c r="F62" s="8" t="s">
        <v>727</v>
      </c>
      <c r="G62" s="8" t="s">
        <v>728</v>
      </c>
      <c r="I62" s="6" t="s">
        <v>358</v>
      </c>
      <c r="J62" s="6" t="s">
        <v>359</v>
      </c>
      <c r="K62" s="6" t="s">
        <v>163</v>
      </c>
      <c r="L62" s="6" t="s">
        <v>21</v>
      </c>
      <c r="M62" s="6"/>
      <c r="N62" s="7">
        <v>45009</v>
      </c>
      <c r="O62" s="6" t="s">
        <v>24</v>
      </c>
      <c r="P62" s="8" t="s">
        <v>360</v>
      </c>
      <c r="Q62" s="6" t="str">
        <f>HYPERLINK("https://docs.wto.org/imrd/directdoc.asp?DDFDocuments/t/G/TBTN23/RWA780.DOCX", "https://docs.wto.org/imrd/directdoc.asp?DDFDocuments/t/G/TBTN23/RWA780.DOCX")</f>
        <v>https://docs.wto.org/imrd/directdoc.asp?DDFDocuments/t/G/TBTN23/RWA780.DOCX</v>
      </c>
      <c r="R62" s="6"/>
      <c r="S62" s="6"/>
    </row>
    <row r="63" spans="1:19" ht="90">
      <c r="A63" s="2" t="s">
        <v>892</v>
      </c>
      <c r="B63" s="8" t="s">
        <v>729</v>
      </c>
      <c r="C63" s="7">
        <v>44931</v>
      </c>
      <c r="D63" s="6" t="str">
        <f>HYPERLINK("https://eping.wto.org/en/Search?viewData= G/TBT/N/ISR/1276"," G/TBT/N/ISR/1276")</f>
        <v xml:space="preserve"> G/TBT/N/ISR/1276</v>
      </c>
      <c r="E63" s="6" t="s">
        <v>86</v>
      </c>
      <c r="F63" s="8" t="s">
        <v>769</v>
      </c>
      <c r="G63" s="8" t="s">
        <v>770</v>
      </c>
      <c r="I63" s="6" t="s">
        <v>363</v>
      </c>
      <c r="J63" s="6" t="s">
        <v>213</v>
      </c>
      <c r="K63" s="6" t="s">
        <v>163</v>
      </c>
      <c r="L63" s="6" t="s">
        <v>23</v>
      </c>
      <c r="M63" s="6"/>
      <c r="N63" s="7">
        <v>45009</v>
      </c>
      <c r="O63" s="6" t="s">
        <v>24</v>
      </c>
      <c r="P63" s="8" t="s">
        <v>364</v>
      </c>
      <c r="Q63" s="6" t="str">
        <f>HYPERLINK("https://docs.wto.org/imrd/directdoc.asp?DDFDocuments/t/G/TBTN23/RWA783.DOCX", "https://docs.wto.org/imrd/directdoc.asp?DDFDocuments/t/G/TBTN23/RWA783.DOCX")</f>
        <v>https://docs.wto.org/imrd/directdoc.asp?DDFDocuments/t/G/TBTN23/RWA783.DOCX</v>
      </c>
      <c r="R63" s="6"/>
      <c r="S63" s="6"/>
    </row>
    <row r="64" spans="1:19" ht="60">
      <c r="A64" s="2" t="s">
        <v>892</v>
      </c>
      <c r="B64" s="8" t="s">
        <v>774</v>
      </c>
      <c r="C64" s="7">
        <v>44931</v>
      </c>
      <c r="D64" s="6" t="str">
        <f>HYPERLINK("https://eping.wto.org/en/Search?viewData= G/TBT/N/IND/239"," G/TBT/N/IND/239")</f>
        <v xml:space="preserve"> G/TBT/N/IND/239</v>
      </c>
      <c r="E64" s="6" t="s">
        <v>726</v>
      </c>
      <c r="F64" s="8" t="s">
        <v>772</v>
      </c>
      <c r="G64" s="8" t="s">
        <v>773</v>
      </c>
      <c r="I64" s="6" t="s">
        <v>358</v>
      </c>
      <c r="J64" s="6" t="s">
        <v>359</v>
      </c>
      <c r="K64" s="6" t="s">
        <v>368</v>
      </c>
      <c r="L64" s="6" t="s">
        <v>21</v>
      </c>
      <c r="M64" s="6"/>
      <c r="N64" s="7">
        <v>45009</v>
      </c>
      <c r="O64" s="6" t="s">
        <v>24</v>
      </c>
      <c r="P64" s="8" t="s">
        <v>369</v>
      </c>
      <c r="Q64" s="6" t="str">
        <f>HYPERLINK("https://docs.wto.org/imrd/directdoc.asp?DDFDocuments/t/G/TBTN23/RWA781.DOCX", "https://docs.wto.org/imrd/directdoc.asp?DDFDocuments/t/G/TBTN23/RWA781.DOCX")</f>
        <v>https://docs.wto.org/imrd/directdoc.asp?DDFDocuments/t/G/TBTN23/RWA781.DOCX</v>
      </c>
      <c r="R64" s="6"/>
      <c r="S64" s="6"/>
    </row>
    <row r="65" spans="1:19" ht="30">
      <c r="A65" s="2" t="s">
        <v>892</v>
      </c>
      <c r="B65" s="8" t="s">
        <v>774</v>
      </c>
      <c r="C65" s="7">
        <v>44931</v>
      </c>
      <c r="D65" s="6" t="str">
        <f>HYPERLINK("https://eping.wto.org/en/Search?viewData= G/TBT/N/IND/240"," G/TBT/N/IND/240")</f>
        <v xml:space="preserve"> G/TBT/N/IND/240</v>
      </c>
      <c r="E65" s="6" t="s">
        <v>726</v>
      </c>
      <c r="F65" s="8" t="s">
        <v>800</v>
      </c>
      <c r="G65" s="8" t="s">
        <v>801</v>
      </c>
      <c r="I65" s="6" t="s">
        <v>372</v>
      </c>
      <c r="J65" s="6" t="s">
        <v>126</v>
      </c>
      <c r="K65" s="6" t="s">
        <v>163</v>
      </c>
      <c r="L65" s="6" t="s">
        <v>23</v>
      </c>
      <c r="M65" s="6"/>
      <c r="N65" s="7">
        <v>45009</v>
      </c>
      <c r="O65" s="6" t="s">
        <v>24</v>
      </c>
      <c r="P65" s="8" t="s">
        <v>373</v>
      </c>
      <c r="Q65" s="6" t="str">
        <f>HYPERLINK("https://docs.wto.org/imrd/directdoc.asp?DDFDocuments/t/G/TBTN23/RWA786.DOCX", "https://docs.wto.org/imrd/directdoc.asp?DDFDocuments/t/G/TBTN23/RWA786.DOCX")</f>
        <v>https://docs.wto.org/imrd/directdoc.asp?DDFDocuments/t/G/TBTN23/RWA786.DOCX</v>
      </c>
      <c r="R65" s="6"/>
      <c r="S65" s="6"/>
    </row>
    <row r="66" spans="1:19" ht="45">
      <c r="A66" s="2" t="s">
        <v>892</v>
      </c>
      <c r="B66" s="8" t="s">
        <v>774</v>
      </c>
      <c r="C66" s="7">
        <v>44931</v>
      </c>
      <c r="D66" s="6" t="str">
        <f>HYPERLINK("https://eping.wto.org/en/Search?viewData= G/TBT/N/IND/238"," G/TBT/N/IND/238")</f>
        <v xml:space="preserve"> G/TBT/N/IND/238</v>
      </c>
      <c r="E66" s="6" t="s">
        <v>726</v>
      </c>
      <c r="F66" s="8" t="s">
        <v>807</v>
      </c>
      <c r="G66" s="8" t="s">
        <v>808</v>
      </c>
      <c r="I66" s="6" t="s">
        <v>377</v>
      </c>
      <c r="J66" s="6" t="s">
        <v>378</v>
      </c>
      <c r="K66" s="6" t="s">
        <v>163</v>
      </c>
      <c r="L66" s="6" t="s">
        <v>23</v>
      </c>
      <c r="M66" s="6"/>
      <c r="N66" s="7">
        <v>45009</v>
      </c>
      <c r="O66" s="6" t="s">
        <v>24</v>
      </c>
      <c r="P66" s="8" t="s">
        <v>379</v>
      </c>
      <c r="Q66" s="6" t="str">
        <f>HYPERLINK("https://docs.wto.org/imrd/directdoc.asp?DDFDocuments/t/G/TBTN23/RWA806.DOCX", "https://docs.wto.org/imrd/directdoc.asp?DDFDocuments/t/G/TBTN23/RWA806.DOCX")</f>
        <v>https://docs.wto.org/imrd/directdoc.asp?DDFDocuments/t/G/TBTN23/RWA806.DOCX</v>
      </c>
      <c r="R66" s="6"/>
      <c r="S66" s="6"/>
    </row>
    <row r="67" spans="1:19" ht="45">
      <c r="A67" s="9" t="s">
        <v>933</v>
      </c>
      <c r="B67" s="8" t="s">
        <v>445</v>
      </c>
      <c r="C67" s="7">
        <v>44946</v>
      </c>
      <c r="D67" s="6" t="str">
        <f>HYPERLINK("https://eping.wto.org/en/Search?viewData= G/TBT/N/PHL/298"," G/TBT/N/PHL/298")</f>
        <v xml:space="preserve"> G/TBT/N/PHL/298</v>
      </c>
      <c r="E67" s="6" t="s">
        <v>436</v>
      </c>
      <c r="F67" s="8" t="s">
        <v>443</v>
      </c>
      <c r="G67" s="8" t="s">
        <v>444</v>
      </c>
      <c r="I67" s="6" t="s">
        <v>358</v>
      </c>
      <c r="J67" s="6" t="s">
        <v>359</v>
      </c>
      <c r="K67" s="6" t="s">
        <v>163</v>
      </c>
      <c r="L67" s="6" t="s">
        <v>21</v>
      </c>
      <c r="M67" s="6"/>
      <c r="N67" s="7">
        <v>45009</v>
      </c>
      <c r="O67" s="6" t="s">
        <v>24</v>
      </c>
      <c r="P67" s="8" t="s">
        <v>382</v>
      </c>
      <c r="Q67" s="6" t="str">
        <f>HYPERLINK("https://docs.wto.org/imrd/directdoc.asp?DDFDocuments/t/G/TBTN23/RWA772.DOCX", "https://docs.wto.org/imrd/directdoc.asp?DDFDocuments/t/G/TBTN23/RWA772.DOCX")</f>
        <v>https://docs.wto.org/imrd/directdoc.asp?DDFDocuments/t/G/TBTN23/RWA772.DOCX</v>
      </c>
      <c r="R67" s="6"/>
      <c r="S67" s="6"/>
    </row>
    <row r="68" spans="1:19" ht="60">
      <c r="A68" s="2" t="s">
        <v>933</v>
      </c>
      <c r="B68" s="8" t="s">
        <v>445</v>
      </c>
      <c r="C68" s="7">
        <v>44937</v>
      </c>
      <c r="D68" s="6" t="str">
        <f>HYPERLINK("https://eping.wto.org/en/Search?viewData= G/TBT/N/SAU/1280"," G/TBT/N/SAU/1280")</f>
        <v xml:space="preserve"> G/TBT/N/SAU/1280</v>
      </c>
      <c r="E68" s="6" t="s">
        <v>571</v>
      </c>
      <c r="F68" s="8" t="s">
        <v>585</v>
      </c>
      <c r="G68" s="8" t="s">
        <v>586</v>
      </c>
      <c r="I68" s="6" t="s">
        <v>21</v>
      </c>
      <c r="J68" s="6" t="s">
        <v>272</v>
      </c>
      <c r="K68" s="6" t="s">
        <v>163</v>
      </c>
      <c r="L68" s="6" t="s">
        <v>23</v>
      </c>
      <c r="M68" s="6"/>
      <c r="N68" s="7">
        <v>45009</v>
      </c>
      <c r="O68" s="6" t="s">
        <v>24</v>
      </c>
      <c r="P68" s="8" t="s">
        <v>385</v>
      </c>
      <c r="Q68" s="6" t="str">
        <f>HYPERLINK("https://docs.wto.org/imrd/directdoc.asp?DDFDocuments/t/G/TBTN23/RWA785.DOCX", "https://docs.wto.org/imrd/directdoc.asp?DDFDocuments/t/G/TBTN23/RWA785.DOCX")</f>
        <v>https://docs.wto.org/imrd/directdoc.asp?DDFDocuments/t/G/TBTN23/RWA785.DOCX</v>
      </c>
      <c r="R68" s="6"/>
      <c r="S68" s="6"/>
    </row>
    <row r="69" spans="1:19" ht="105">
      <c r="A69" s="9" t="s">
        <v>932</v>
      </c>
      <c r="B69" s="8" t="s">
        <v>439</v>
      </c>
      <c r="C69" s="7">
        <v>44946</v>
      </c>
      <c r="D69" s="6" t="str">
        <f>HYPERLINK("https://eping.wto.org/en/Search?viewData= G/TBT/N/PHL/297"," G/TBT/N/PHL/297")</f>
        <v xml:space="preserve"> G/TBT/N/PHL/297</v>
      </c>
      <c r="E69" s="6" t="s">
        <v>436</v>
      </c>
      <c r="F69" s="8" t="s">
        <v>437</v>
      </c>
      <c r="G69" s="8" t="s">
        <v>438</v>
      </c>
      <c r="I69" s="6" t="s">
        <v>21</v>
      </c>
      <c r="J69" s="6" t="s">
        <v>389</v>
      </c>
      <c r="K69" s="6" t="s">
        <v>304</v>
      </c>
      <c r="L69" s="6" t="s">
        <v>21</v>
      </c>
      <c r="M69" s="6"/>
      <c r="N69" s="7">
        <v>45009</v>
      </c>
      <c r="O69" s="6" t="s">
        <v>24</v>
      </c>
      <c r="P69" s="8" t="s">
        <v>390</v>
      </c>
      <c r="Q69" s="6" t="str">
        <f>HYPERLINK("https://docs.wto.org/imrd/directdoc.asp?DDFDocuments/t/G/TBTN23/RWA762.DOCX", "https://docs.wto.org/imrd/directdoc.asp?DDFDocuments/t/G/TBTN23/RWA762.DOCX")</f>
        <v>https://docs.wto.org/imrd/directdoc.asp?DDFDocuments/t/G/TBTN23/RWA762.DOCX</v>
      </c>
      <c r="R69" s="6"/>
      <c r="S69" s="6"/>
    </row>
    <row r="70" spans="1:19" ht="195">
      <c r="A70" s="2" t="s">
        <v>966</v>
      </c>
      <c r="B70" s="8" t="s">
        <v>719</v>
      </c>
      <c r="C70" s="7">
        <v>44932</v>
      </c>
      <c r="D70" s="6" t="str">
        <f>HYPERLINK("https://eping.wto.org/en/Search?viewData= G/TBT/N/USA/1958"," G/TBT/N/USA/1958")</f>
        <v xml:space="preserve"> G/TBT/N/USA/1958</v>
      </c>
      <c r="E70" s="6" t="s">
        <v>44</v>
      </c>
      <c r="F70" s="8" t="s">
        <v>717</v>
      </c>
      <c r="G70" s="8" t="s">
        <v>718</v>
      </c>
      <c r="I70" s="6" t="s">
        <v>21</v>
      </c>
      <c r="J70" s="6" t="s">
        <v>394</v>
      </c>
      <c r="K70" s="6" t="s">
        <v>395</v>
      </c>
      <c r="L70" s="6" t="s">
        <v>396</v>
      </c>
      <c r="M70" s="6"/>
      <c r="N70" s="7">
        <v>45009</v>
      </c>
      <c r="O70" s="6" t="s">
        <v>24</v>
      </c>
      <c r="P70" s="8" t="s">
        <v>397</v>
      </c>
      <c r="Q70" s="6" t="str">
        <f>HYPERLINK("https://docs.wto.org/imrd/directdoc.asp?DDFDocuments/t/G/TBTN23/ISR1278.DOCX", "https://docs.wto.org/imrd/directdoc.asp?DDFDocuments/t/G/TBTN23/ISR1278.DOCX")</f>
        <v>https://docs.wto.org/imrd/directdoc.asp?DDFDocuments/t/G/TBTN23/ISR1278.DOCX</v>
      </c>
      <c r="R70" s="6"/>
      <c r="S70" s="6"/>
    </row>
    <row r="71" spans="1:19" ht="75">
      <c r="A71" s="9" t="s">
        <v>917</v>
      </c>
      <c r="B71" s="8" t="s">
        <v>302</v>
      </c>
      <c r="C71" s="7">
        <v>44949</v>
      </c>
      <c r="D71" s="6" t="str">
        <f>HYPERLINK("https://eping.wto.org/en/Search?viewData= G/TBT/N/RWA/761"," G/TBT/N/RWA/761")</f>
        <v xml:space="preserve"> G/TBT/N/RWA/761</v>
      </c>
      <c r="E71" s="6" t="s">
        <v>151</v>
      </c>
      <c r="F71" s="8" t="s">
        <v>300</v>
      </c>
      <c r="G71" s="8" t="s">
        <v>301</v>
      </c>
      <c r="I71" s="6" t="s">
        <v>161</v>
      </c>
      <c r="J71" s="6" t="s">
        <v>333</v>
      </c>
      <c r="K71" s="6" t="s">
        <v>304</v>
      </c>
      <c r="L71" s="6" t="s">
        <v>21</v>
      </c>
      <c r="M71" s="6"/>
      <c r="N71" s="7">
        <v>45009</v>
      </c>
      <c r="O71" s="6" t="s">
        <v>24</v>
      </c>
      <c r="P71" s="8" t="s">
        <v>400</v>
      </c>
      <c r="Q71" s="6" t="str">
        <f>HYPERLINK("https://docs.wto.org/imrd/directdoc.asp?DDFDocuments/t/G/TBTN23/RWA776.DOCX", "https://docs.wto.org/imrd/directdoc.asp?DDFDocuments/t/G/TBTN23/RWA776.DOCX")</f>
        <v>https://docs.wto.org/imrd/directdoc.asp?DDFDocuments/t/G/TBTN23/RWA776.DOCX</v>
      </c>
      <c r="R71" s="6"/>
      <c r="S71" s="6"/>
    </row>
    <row r="72" spans="1:19" ht="75">
      <c r="A72" s="9" t="s">
        <v>917</v>
      </c>
      <c r="B72" s="8" t="s">
        <v>302</v>
      </c>
      <c r="C72" s="7">
        <v>44949</v>
      </c>
      <c r="D72" s="6" t="str">
        <f>HYPERLINK("https://eping.wto.org/en/Search?viewData= G/TBT/N/RWA/760"," G/TBT/N/RWA/760")</f>
        <v xml:space="preserve"> G/TBT/N/RWA/760</v>
      </c>
      <c r="E72" s="6" t="s">
        <v>151</v>
      </c>
      <c r="F72" s="8" t="s">
        <v>342</v>
      </c>
      <c r="G72" s="8" t="s">
        <v>343</v>
      </c>
      <c r="I72" s="6" t="s">
        <v>404</v>
      </c>
      <c r="J72" s="6" t="s">
        <v>265</v>
      </c>
      <c r="K72" s="6" t="s">
        <v>163</v>
      </c>
      <c r="L72" s="6" t="s">
        <v>21</v>
      </c>
      <c r="M72" s="6"/>
      <c r="N72" s="7">
        <v>45009</v>
      </c>
      <c r="O72" s="6" t="s">
        <v>24</v>
      </c>
      <c r="P72" s="8" t="s">
        <v>405</v>
      </c>
      <c r="Q72" s="6" t="str">
        <f>HYPERLINK("https://docs.wto.org/imrd/directdoc.asp?DDFDocuments/t/G/TBTN23/RWA797.DOCX", "https://docs.wto.org/imrd/directdoc.asp?DDFDocuments/t/G/TBTN23/RWA797.DOCX")</f>
        <v>https://docs.wto.org/imrd/directdoc.asp?DDFDocuments/t/G/TBTN23/RWA797.DOCX</v>
      </c>
      <c r="R72" s="6"/>
      <c r="S72" s="6"/>
    </row>
    <row r="73" spans="1:19">
      <c r="A73" s="9" t="s">
        <v>894</v>
      </c>
      <c r="B73" s="8" t="s">
        <v>870</v>
      </c>
      <c r="C73" s="7">
        <v>44930</v>
      </c>
      <c r="D73" s="6" t="str">
        <f>HYPERLINK("https://eping.wto.org/en/Search?viewData= G/TBT/N/BRA/1462"," G/TBT/N/BRA/1462")</f>
        <v xml:space="preserve"> G/TBT/N/BRA/1462</v>
      </c>
      <c r="E73" s="6" t="s">
        <v>505</v>
      </c>
      <c r="F73" s="8" t="s">
        <v>868</v>
      </c>
      <c r="G73" s="8" t="s">
        <v>869</v>
      </c>
      <c r="I73" s="6" t="s">
        <v>21</v>
      </c>
      <c r="J73" s="6" t="s">
        <v>294</v>
      </c>
      <c r="K73" s="6" t="s">
        <v>409</v>
      </c>
      <c r="L73" s="6" t="s">
        <v>23</v>
      </c>
      <c r="M73" s="6"/>
      <c r="N73" s="7">
        <v>45009</v>
      </c>
      <c r="O73" s="6" t="s">
        <v>24</v>
      </c>
      <c r="P73" s="8" t="s">
        <v>410</v>
      </c>
      <c r="Q73" s="6" t="str">
        <f>HYPERLINK("https://docs.wto.org/imrd/directdoc.asp?DDFDocuments/t/G/TBTN23/RWA800.DOCX", "https://docs.wto.org/imrd/directdoc.asp?DDFDocuments/t/G/TBTN23/RWA800.DOCX")</f>
        <v>https://docs.wto.org/imrd/directdoc.asp?DDFDocuments/t/G/TBTN23/RWA800.DOCX</v>
      </c>
      <c r="R73" s="6"/>
      <c r="S73" s="6"/>
    </row>
    <row r="74" spans="1:19" ht="409.5">
      <c r="A74" s="2" t="s">
        <v>902</v>
      </c>
      <c r="B74" s="8" t="s">
        <v>174</v>
      </c>
      <c r="C74" s="7">
        <v>44949</v>
      </c>
      <c r="D74" s="6" t="str">
        <f>HYPERLINK("https://eping.wto.org/en/Search?viewData= G/TBT/N/UGA/1731"," G/TBT/N/UGA/1731")</f>
        <v xml:space="preserve"> G/TBT/N/UGA/1731</v>
      </c>
      <c r="E74" s="6" t="s">
        <v>171</v>
      </c>
      <c r="F74" s="8" t="s">
        <v>172</v>
      </c>
      <c r="G74" s="8" t="s">
        <v>173</v>
      </c>
      <c r="I74" s="6" t="s">
        <v>358</v>
      </c>
      <c r="J74" s="6" t="s">
        <v>359</v>
      </c>
      <c r="K74" s="6" t="s">
        <v>266</v>
      </c>
      <c r="L74" s="6" t="s">
        <v>21</v>
      </c>
      <c r="M74" s="6"/>
      <c r="N74" s="7">
        <v>45009</v>
      </c>
      <c r="O74" s="6" t="s">
        <v>24</v>
      </c>
      <c r="P74" s="8" t="s">
        <v>413</v>
      </c>
      <c r="Q74" s="6" t="str">
        <f>HYPERLINK("https://docs.wto.org/imrd/directdoc.asp?DDFDocuments/t/G/TBTN23/RWA774.DOCX", "https://docs.wto.org/imrd/directdoc.asp?DDFDocuments/t/G/TBTN23/RWA774.DOCX")</f>
        <v>https://docs.wto.org/imrd/directdoc.asp?DDFDocuments/t/G/TBTN23/RWA774.DOCX</v>
      </c>
      <c r="R74" s="6"/>
      <c r="S74" s="6"/>
    </row>
    <row r="75" spans="1:19" ht="285">
      <c r="A75" s="9" t="s">
        <v>881</v>
      </c>
      <c r="B75" s="8" t="s">
        <v>69</v>
      </c>
      <c r="C75" s="7">
        <v>44952</v>
      </c>
      <c r="D75" s="6" t="str">
        <f>HYPERLINK("https://eping.wto.org/en/Search?viewData= G/TBT/N/JPN/762"," G/TBT/N/JPN/762")</f>
        <v xml:space="preserve"> G/TBT/N/JPN/762</v>
      </c>
      <c r="E75" s="6" t="s">
        <v>66</v>
      </c>
      <c r="F75" s="8" t="s">
        <v>67</v>
      </c>
      <c r="G75" s="8" t="s">
        <v>68</v>
      </c>
      <c r="I75" s="6" t="s">
        <v>417</v>
      </c>
      <c r="J75" s="6" t="s">
        <v>418</v>
      </c>
      <c r="K75" s="6" t="s">
        <v>163</v>
      </c>
      <c r="L75" s="6" t="s">
        <v>21</v>
      </c>
      <c r="M75" s="6"/>
      <c r="N75" s="7">
        <v>45009</v>
      </c>
      <c r="O75" s="6" t="s">
        <v>24</v>
      </c>
      <c r="P75" s="8" t="s">
        <v>419</v>
      </c>
      <c r="Q75" s="6" t="str">
        <f>HYPERLINK("https://docs.wto.org/imrd/directdoc.asp?DDFDocuments/t/G/TBTN23/RWA773.DOCX", "https://docs.wto.org/imrd/directdoc.asp?DDFDocuments/t/G/TBTN23/RWA773.DOCX")</f>
        <v>https://docs.wto.org/imrd/directdoc.asp?DDFDocuments/t/G/TBTN23/RWA773.DOCX</v>
      </c>
      <c r="R75" s="6"/>
      <c r="S75" s="6"/>
    </row>
    <row r="76" spans="1:19" ht="75">
      <c r="A76" s="9" t="s">
        <v>914</v>
      </c>
      <c r="B76" s="8" t="s">
        <v>270</v>
      </c>
      <c r="C76" s="7">
        <v>44949</v>
      </c>
      <c r="D76" s="6" t="str">
        <f>HYPERLINK("https://eping.wto.org/en/Search?viewData= G/TBT/N/RWA/787"," G/TBT/N/RWA/787")</f>
        <v xml:space="preserve"> G/TBT/N/RWA/787</v>
      </c>
      <c r="E76" s="6" t="s">
        <v>151</v>
      </c>
      <c r="F76" s="8" t="s">
        <v>268</v>
      </c>
      <c r="G76" s="8" t="s">
        <v>269</v>
      </c>
      <c r="I76" s="6" t="s">
        <v>422</v>
      </c>
      <c r="J76" s="6" t="s">
        <v>155</v>
      </c>
      <c r="K76" s="6" t="s">
        <v>163</v>
      </c>
      <c r="L76" s="6" t="s">
        <v>23</v>
      </c>
      <c r="M76" s="6"/>
      <c r="N76" s="7">
        <v>45009</v>
      </c>
      <c r="O76" s="6" t="s">
        <v>24</v>
      </c>
      <c r="P76" s="8" t="s">
        <v>423</v>
      </c>
      <c r="Q76" s="6" t="str">
        <f>HYPERLINK("https://docs.wto.org/imrd/directdoc.asp?DDFDocuments/t/G/TBTN23/RWA796.DOCX", "https://docs.wto.org/imrd/directdoc.asp?DDFDocuments/t/G/TBTN23/RWA796.DOCX")</f>
        <v>https://docs.wto.org/imrd/directdoc.asp?DDFDocuments/t/G/TBTN23/RWA796.DOCX</v>
      </c>
      <c r="R76" s="6"/>
      <c r="S76" s="6"/>
    </row>
    <row r="77" spans="1:19" ht="45">
      <c r="A77" s="2" t="s">
        <v>914</v>
      </c>
      <c r="B77" s="8" t="s">
        <v>270</v>
      </c>
      <c r="C77" s="7">
        <v>44949</v>
      </c>
      <c r="D77" s="6" t="str">
        <f>HYPERLINK("https://eping.wto.org/en/Search?viewData= G/TBT/N/RWA/785"," G/TBT/N/RWA/785")</f>
        <v xml:space="preserve"> G/TBT/N/RWA/785</v>
      </c>
      <c r="E77" s="6" t="s">
        <v>151</v>
      </c>
      <c r="F77" s="8" t="s">
        <v>383</v>
      </c>
      <c r="G77" s="8" t="s">
        <v>384</v>
      </c>
      <c r="I77" s="6" t="s">
        <v>259</v>
      </c>
      <c r="J77" s="6" t="s">
        <v>200</v>
      </c>
      <c r="K77" s="6" t="s">
        <v>188</v>
      </c>
      <c r="L77" s="6" t="s">
        <v>21</v>
      </c>
      <c r="M77" s="6"/>
      <c r="N77" s="7">
        <v>45009</v>
      </c>
      <c r="O77" s="6" t="s">
        <v>24</v>
      </c>
      <c r="P77" s="8" t="s">
        <v>426</v>
      </c>
      <c r="Q77" s="6" t="str">
        <f>HYPERLINK("https://docs.wto.org/imrd/directdoc.asp?DDFDocuments/t/G/TBTN23/RWA766.DOCX", "https://docs.wto.org/imrd/directdoc.asp?DDFDocuments/t/G/TBTN23/RWA766.DOCX")</f>
        <v>https://docs.wto.org/imrd/directdoc.asp?DDFDocuments/t/G/TBTN23/RWA766.DOCX</v>
      </c>
      <c r="R77" s="6"/>
      <c r="S77" s="6"/>
    </row>
    <row r="78" spans="1:19" ht="30">
      <c r="A78" s="2" t="s">
        <v>914</v>
      </c>
      <c r="B78" s="8" t="s">
        <v>678</v>
      </c>
      <c r="C78" s="7">
        <v>44935</v>
      </c>
      <c r="D78" s="6" t="str">
        <f>HYPERLINK("https://eping.wto.org/en/Search?viewData= G/TBT/N/KEN/1367"," G/TBT/N/KEN/1367")</f>
        <v xml:space="preserve"> G/TBT/N/KEN/1367</v>
      </c>
      <c r="E78" s="6" t="s">
        <v>26</v>
      </c>
      <c r="F78" s="8" t="s">
        <v>676</v>
      </c>
      <c r="G78" s="8" t="s">
        <v>677</v>
      </c>
      <c r="I78" s="6" t="s">
        <v>21</v>
      </c>
      <c r="J78" s="6" t="s">
        <v>394</v>
      </c>
      <c r="K78" s="6" t="s">
        <v>134</v>
      </c>
      <c r="L78" s="6" t="s">
        <v>396</v>
      </c>
      <c r="M78" s="6"/>
      <c r="N78" s="7">
        <v>45009</v>
      </c>
      <c r="O78" s="6" t="s">
        <v>24</v>
      </c>
      <c r="P78" s="8" t="s">
        <v>429</v>
      </c>
      <c r="Q78" s="6" t="str">
        <f>HYPERLINK("https://docs.wto.org/imrd/directdoc.asp?DDFDocuments/t/G/TBTN23/ISR1277.DOCX", "https://docs.wto.org/imrd/directdoc.asp?DDFDocuments/t/G/TBTN23/ISR1277.DOCX")</f>
        <v>https://docs.wto.org/imrd/directdoc.asp?DDFDocuments/t/G/TBTN23/ISR1277.DOCX</v>
      </c>
      <c r="R78" s="6"/>
      <c r="S78" s="6"/>
    </row>
    <row r="79" spans="1:19" ht="150">
      <c r="A79" s="9" t="s">
        <v>944</v>
      </c>
      <c r="B79" s="8" t="s">
        <v>525</v>
      </c>
      <c r="C79" s="7">
        <v>44942</v>
      </c>
      <c r="D79" s="6" t="str">
        <f>HYPERLINK("https://eping.wto.org/en/Search?viewData= G/TBT/N/AUS/154"," G/TBT/N/AUS/154")</f>
        <v xml:space="preserve"> G/TBT/N/AUS/154</v>
      </c>
      <c r="E79" s="6" t="s">
        <v>522</v>
      </c>
      <c r="F79" s="8" t="s">
        <v>523</v>
      </c>
      <c r="G79" s="8" t="s">
        <v>524</v>
      </c>
      <c r="I79" s="6" t="s">
        <v>168</v>
      </c>
      <c r="J79" s="6" t="s">
        <v>133</v>
      </c>
      <c r="K79" s="6" t="s">
        <v>163</v>
      </c>
      <c r="L79" s="6" t="s">
        <v>23</v>
      </c>
      <c r="M79" s="6"/>
      <c r="N79" s="7">
        <v>45009</v>
      </c>
      <c r="O79" s="6" t="s">
        <v>24</v>
      </c>
      <c r="P79" s="8" t="s">
        <v>432</v>
      </c>
      <c r="Q79" s="6" t="str">
        <f>HYPERLINK("https://docs.wto.org/imrd/directdoc.asp?DDFDocuments/t/G/TBTN23/RWA807.DOCX", "https://docs.wto.org/imrd/directdoc.asp?DDFDocuments/t/G/TBTN23/RWA807.DOCX")</f>
        <v>https://docs.wto.org/imrd/directdoc.asp?DDFDocuments/t/G/TBTN23/RWA807.DOCX</v>
      </c>
      <c r="R79" s="6"/>
      <c r="S79" s="6"/>
    </row>
    <row r="80" spans="1:19" ht="255">
      <c r="A80" s="2" t="s">
        <v>967</v>
      </c>
      <c r="B80" s="8" t="s">
        <v>734</v>
      </c>
      <c r="C80" s="7">
        <v>44931</v>
      </c>
      <c r="D80" s="6" t="str">
        <f>HYPERLINK("https://eping.wto.org/en/Search?viewData= G/TBT/N/IDN/152"," G/TBT/N/IDN/152")</f>
        <v xml:space="preserve"> G/TBT/N/IDN/152</v>
      </c>
      <c r="E80" s="6" t="s">
        <v>731</v>
      </c>
      <c r="F80" s="8" t="s">
        <v>732</v>
      </c>
      <c r="G80" s="8" t="s">
        <v>733</v>
      </c>
      <c r="I80" s="6" t="s">
        <v>161</v>
      </c>
      <c r="J80" s="6" t="s">
        <v>333</v>
      </c>
      <c r="K80" s="6" t="s">
        <v>163</v>
      </c>
      <c r="L80" s="6" t="s">
        <v>21</v>
      </c>
      <c r="M80" s="6"/>
      <c r="N80" s="7">
        <v>45009</v>
      </c>
      <c r="O80" s="6" t="s">
        <v>24</v>
      </c>
      <c r="P80" s="8" t="s">
        <v>435</v>
      </c>
      <c r="Q80" s="6" t="str">
        <f>HYPERLINK("https://docs.wto.org/imrd/directdoc.asp?DDFDocuments/t/G/TBTN23/RWA779.DOCX", "https://docs.wto.org/imrd/directdoc.asp?DDFDocuments/t/G/TBTN23/RWA779.DOCX")</f>
        <v>https://docs.wto.org/imrd/directdoc.asp?DDFDocuments/t/G/TBTN23/RWA779.DOCX</v>
      </c>
      <c r="R80" s="6"/>
      <c r="S80" s="6"/>
    </row>
    <row r="81" spans="1:19" ht="30">
      <c r="A81" s="9" t="s">
        <v>913</v>
      </c>
      <c r="B81" s="8" t="s">
        <v>263</v>
      </c>
      <c r="C81" s="7">
        <v>44949</v>
      </c>
      <c r="D81" s="6" t="str">
        <f>HYPERLINK("https://eping.wto.org/en/Search?viewData= G/TBT/N/RWA/765"," G/TBT/N/RWA/765")</f>
        <v xml:space="preserve"> G/TBT/N/RWA/765</v>
      </c>
      <c r="E81" s="6" t="s">
        <v>151</v>
      </c>
      <c r="F81" s="8" t="s">
        <v>261</v>
      </c>
      <c r="G81" s="8" t="s">
        <v>262</v>
      </c>
      <c r="I81" s="6" t="s">
        <v>21</v>
      </c>
      <c r="J81" s="6" t="s">
        <v>440</v>
      </c>
      <c r="K81" s="6" t="s">
        <v>441</v>
      </c>
      <c r="L81" s="6" t="s">
        <v>23</v>
      </c>
      <c r="M81" s="6"/>
      <c r="N81" s="7">
        <v>45003</v>
      </c>
      <c r="O81" s="6" t="s">
        <v>24</v>
      </c>
      <c r="P81" s="8" t="s">
        <v>442</v>
      </c>
      <c r="Q81" s="6" t="str">
        <f>HYPERLINK("https://docs.wto.org/imrd/directdoc.asp?DDFDocuments/t/G/TBTN23/PHL297.DOCX", "https://docs.wto.org/imrd/directdoc.asp?DDFDocuments/t/G/TBTN23/PHL297.DOCX")</f>
        <v>https://docs.wto.org/imrd/directdoc.asp?DDFDocuments/t/G/TBTN23/PHL297.DOCX</v>
      </c>
      <c r="R81" s="6"/>
      <c r="S81" s="6" t="str">
        <f>HYPERLINK("https://docs.wto.org/imrd/directdoc.asp?DDFDocuments/v/G/TBTN23/PHL297.DOCX", "https://docs.wto.org/imrd/directdoc.asp?DDFDocuments/v/G/TBTN23/PHL297.DOCX")</f>
        <v>https://docs.wto.org/imrd/directdoc.asp?DDFDocuments/v/G/TBTN23/PHL297.DOCX</v>
      </c>
    </row>
    <row r="82" spans="1:19" ht="45">
      <c r="A82" s="2" t="s">
        <v>913</v>
      </c>
      <c r="B82" s="8" t="s">
        <v>403</v>
      </c>
      <c r="C82" s="7">
        <v>44949</v>
      </c>
      <c r="D82" s="6" t="str">
        <f>HYPERLINK("https://eping.wto.org/en/Search?viewData= G/TBT/N/RWA/797"," G/TBT/N/RWA/797")</f>
        <v xml:space="preserve"> G/TBT/N/RWA/797</v>
      </c>
      <c r="E82" s="6" t="s">
        <v>151</v>
      </c>
      <c r="F82" s="8" t="s">
        <v>401</v>
      </c>
      <c r="G82" s="8" t="s">
        <v>402</v>
      </c>
      <c r="I82" s="6" t="s">
        <v>21</v>
      </c>
      <c r="J82" s="6" t="s">
        <v>446</v>
      </c>
      <c r="K82" s="6" t="s">
        <v>447</v>
      </c>
      <c r="L82" s="6" t="s">
        <v>396</v>
      </c>
      <c r="M82" s="6"/>
      <c r="N82" s="7">
        <v>45006</v>
      </c>
      <c r="O82" s="6" t="s">
        <v>24</v>
      </c>
      <c r="P82" s="8" t="s">
        <v>448</v>
      </c>
      <c r="Q82" s="6" t="str">
        <f>HYPERLINK("https://docs.wto.org/imrd/directdoc.asp?DDFDocuments/t/G/TBTN23/PHL298.DOCX", "https://docs.wto.org/imrd/directdoc.asp?DDFDocuments/t/G/TBTN23/PHL298.DOCX")</f>
        <v>https://docs.wto.org/imrd/directdoc.asp?DDFDocuments/t/G/TBTN23/PHL298.DOCX</v>
      </c>
      <c r="R82" s="6"/>
      <c r="S82" s="6" t="str">
        <f>HYPERLINK("https://docs.wto.org/imrd/directdoc.asp?DDFDocuments/v/G/TBTN23/PHL298.DOCX", "https://docs.wto.org/imrd/directdoc.asp?DDFDocuments/v/G/TBTN23/PHL298.DOCX")</f>
        <v>https://docs.wto.org/imrd/directdoc.asp?DDFDocuments/v/G/TBTN23/PHL298.DOCX</v>
      </c>
    </row>
    <row r="83" spans="1:19" ht="75">
      <c r="A83" s="9" t="s">
        <v>934</v>
      </c>
      <c r="B83" s="8" t="s">
        <v>452</v>
      </c>
      <c r="C83" s="7">
        <v>44945</v>
      </c>
      <c r="D83" s="6" t="str">
        <f>HYPERLINK("https://eping.wto.org/en/Search?viewData= G/TBT/N/TPKM/511"," G/TBT/N/TPKM/511")</f>
        <v xml:space="preserve"> G/TBT/N/TPKM/511</v>
      </c>
      <c r="E83" s="6" t="s">
        <v>449</v>
      </c>
      <c r="F83" s="8" t="s">
        <v>450</v>
      </c>
      <c r="G83" s="8" t="s">
        <v>451</v>
      </c>
      <c r="I83" s="6" t="s">
        <v>453</v>
      </c>
      <c r="J83" s="6" t="s">
        <v>454</v>
      </c>
      <c r="K83" s="6" t="s">
        <v>58</v>
      </c>
      <c r="L83" s="6" t="s">
        <v>21</v>
      </c>
      <c r="M83" s="6"/>
      <c r="N83" s="7">
        <v>45005</v>
      </c>
      <c r="O83" s="6" t="s">
        <v>24</v>
      </c>
      <c r="P83" s="8" t="s">
        <v>455</v>
      </c>
      <c r="Q83" s="6" t="str">
        <f>HYPERLINK("https://docs.wto.org/imrd/directdoc.asp?DDFDocuments/t/G/TBTN23/TPKM511.DOCX", "https://docs.wto.org/imrd/directdoc.asp?DDFDocuments/t/G/TBTN23/TPKM511.DOCX")</f>
        <v>https://docs.wto.org/imrd/directdoc.asp?DDFDocuments/t/G/TBTN23/TPKM511.DOCX</v>
      </c>
      <c r="R83" s="6"/>
      <c r="S83" s="6" t="str">
        <f>HYPERLINK("https://docs.wto.org/imrd/directdoc.asp?DDFDocuments/v/G/TBTN23/TPKM511.DOCX", "https://docs.wto.org/imrd/directdoc.asp?DDFDocuments/v/G/TBTN23/TPKM511.DOCX")</f>
        <v>https://docs.wto.org/imrd/directdoc.asp?DDFDocuments/v/G/TBTN23/TPKM511.DOCX</v>
      </c>
    </row>
    <row r="84" spans="1:19" ht="225">
      <c r="A84" s="2" t="s">
        <v>949</v>
      </c>
      <c r="B84" s="8" t="s">
        <v>549</v>
      </c>
      <c r="C84" s="7">
        <v>44939</v>
      </c>
      <c r="D84" s="6" t="str">
        <f>HYPERLINK("https://eping.wto.org/en/Search?viewData= G/TBT/N/PER/146"," G/TBT/N/PER/146")</f>
        <v xml:space="preserve"> G/TBT/N/PER/146</v>
      </c>
      <c r="E84" s="6" t="s">
        <v>534</v>
      </c>
      <c r="F84" s="8" t="s">
        <v>547</v>
      </c>
      <c r="G84" s="8" t="s">
        <v>548</v>
      </c>
      <c r="I84" s="6" t="s">
        <v>21</v>
      </c>
      <c r="J84" s="6" t="s">
        <v>394</v>
      </c>
      <c r="K84" s="6" t="s">
        <v>459</v>
      </c>
      <c r="L84" s="6" t="s">
        <v>396</v>
      </c>
      <c r="M84" s="6"/>
      <c r="N84" s="7">
        <v>45005</v>
      </c>
      <c r="O84" s="6" t="s">
        <v>24</v>
      </c>
      <c r="P84" s="8" t="s">
        <v>460</v>
      </c>
      <c r="Q84" s="6" t="str">
        <f>HYPERLINK("https://docs.wto.org/imrd/directdoc.asp?DDFDocuments/t/G/TBTN23/CHL619.DOCX", "https://docs.wto.org/imrd/directdoc.asp?DDFDocuments/t/G/TBTN23/CHL619.DOCX")</f>
        <v>https://docs.wto.org/imrd/directdoc.asp?DDFDocuments/t/G/TBTN23/CHL619.DOCX</v>
      </c>
      <c r="R84" s="6"/>
      <c r="S84" s="6" t="str">
        <f>HYPERLINK("https://docs.wto.org/imrd/directdoc.asp?DDFDocuments/v/G/TBTN23/CHL619.DOCX", "https://docs.wto.org/imrd/directdoc.asp?DDFDocuments/v/G/TBTN23/CHL619.DOCX")</f>
        <v>https://docs.wto.org/imrd/directdoc.asp?DDFDocuments/v/G/TBTN23/CHL619.DOCX</v>
      </c>
    </row>
    <row r="85" spans="1:19" ht="60">
      <c r="A85" s="2" t="s">
        <v>906</v>
      </c>
      <c r="B85" s="8" t="s">
        <v>204</v>
      </c>
      <c r="C85" s="7">
        <v>44949</v>
      </c>
      <c r="D85" s="6" t="str">
        <f>HYPERLINK("https://eping.wto.org/en/Search?viewData= G/TBT/N/KEN/1375"," G/TBT/N/KEN/1375")</f>
        <v xml:space="preserve"> G/TBT/N/KEN/1375</v>
      </c>
      <c r="E85" s="6" t="s">
        <v>26</v>
      </c>
      <c r="F85" s="8" t="s">
        <v>202</v>
      </c>
      <c r="G85" s="8" t="s">
        <v>203</v>
      </c>
      <c r="I85" s="6" t="s">
        <v>21</v>
      </c>
      <c r="J85" s="6" t="s">
        <v>464</v>
      </c>
      <c r="K85" s="6" t="s">
        <v>58</v>
      </c>
      <c r="L85" s="6" t="s">
        <v>21</v>
      </c>
      <c r="M85" s="6"/>
      <c r="N85" s="7">
        <v>45005</v>
      </c>
      <c r="O85" s="6" t="s">
        <v>24</v>
      </c>
      <c r="P85" s="8" t="s">
        <v>465</v>
      </c>
      <c r="Q85" s="6" t="str">
        <f>HYPERLINK("https://docs.wto.org/imrd/directdoc.asp?DDFDocuments/t/G/TBTN23/URY71.DOCX", "https://docs.wto.org/imrd/directdoc.asp?DDFDocuments/t/G/TBTN23/URY71.DOCX")</f>
        <v>https://docs.wto.org/imrd/directdoc.asp?DDFDocuments/t/G/TBTN23/URY71.DOCX</v>
      </c>
      <c r="R85" s="6"/>
      <c r="S85" s="6" t="str">
        <f>HYPERLINK("https://docs.wto.org/imrd/directdoc.asp?DDFDocuments/v/G/TBTN23/URY71.DOCX", "https://docs.wto.org/imrd/directdoc.asp?DDFDocuments/v/G/TBTN23/URY71.DOCX")</f>
        <v>https://docs.wto.org/imrd/directdoc.asp?DDFDocuments/v/G/TBTN23/URY71.DOCX</v>
      </c>
    </row>
    <row r="86" spans="1:19" ht="45">
      <c r="A86" s="9" t="s">
        <v>884</v>
      </c>
      <c r="B86" s="8" t="s">
        <v>89</v>
      </c>
      <c r="C86" s="7">
        <v>44951</v>
      </c>
      <c r="D86" s="6" t="str">
        <f>HYPERLINK("https://eping.wto.org/en/Search?viewData= G/TBT/N/ISR/1280"," G/TBT/N/ISR/1280")</f>
        <v xml:space="preserve"> G/TBT/N/ISR/1280</v>
      </c>
      <c r="E86" s="6" t="s">
        <v>86</v>
      </c>
      <c r="F86" s="8" t="s">
        <v>87</v>
      </c>
      <c r="G86" s="8" t="s">
        <v>88</v>
      </c>
      <c r="I86" s="6" t="s">
        <v>470</v>
      </c>
      <c r="J86" s="6" t="s">
        <v>471</v>
      </c>
      <c r="K86" s="6" t="s">
        <v>472</v>
      </c>
      <c r="L86" s="6" t="s">
        <v>473</v>
      </c>
      <c r="M86" s="6"/>
      <c r="N86" s="7">
        <v>45005</v>
      </c>
      <c r="O86" s="6" t="s">
        <v>24</v>
      </c>
      <c r="P86" s="6"/>
      <c r="Q86" s="6" t="str">
        <f>HYPERLINK("https://docs.wto.org/imrd/directdoc.asp?DDFDocuments/t/G/TBTN23/BWA164.DOCX", "https://docs.wto.org/imrd/directdoc.asp?DDFDocuments/t/G/TBTN23/BWA164.DOCX")</f>
        <v>https://docs.wto.org/imrd/directdoc.asp?DDFDocuments/t/G/TBTN23/BWA164.DOCX</v>
      </c>
      <c r="R86" s="6"/>
      <c r="S86" s="6"/>
    </row>
    <row r="87" spans="1:19" ht="45">
      <c r="A87" s="2" t="s">
        <v>957</v>
      </c>
      <c r="B87" s="8" t="s">
        <v>656</v>
      </c>
      <c r="C87" s="7">
        <v>44936</v>
      </c>
      <c r="D87" s="6" t="str">
        <f>HYPERLINK("https://eping.wto.org/en/Search?viewData= G/TBT/N/TZA/883"," G/TBT/N/TZA/883")</f>
        <v xml:space="preserve"> G/TBT/N/TZA/883</v>
      </c>
      <c r="E87" s="6" t="s">
        <v>121</v>
      </c>
      <c r="F87" s="8" t="s">
        <v>654</v>
      </c>
      <c r="G87" s="8" t="s">
        <v>655</v>
      </c>
      <c r="I87" s="6" t="s">
        <v>477</v>
      </c>
      <c r="J87" s="6" t="s">
        <v>236</v>
      </c>
      <c r="K87" s="6" t="s">
        <v>478</v>
      </c>
      <c r="L87" s="6" t="s">
        <v>23</v>
      </c>
      <c r="M87" s="6"/>
      <c r="N87" s="7">
        <v>45001</v>
      </c>
      <c r="O87" s="6" t="s">
        <v>24</v>
      </c>
      <c r="P87" s="8" t="s">
        <v>479</v>
      </c>
      <c r="Q87" s="6" t="str">
        <f>HYPERLINK("https://docs.wto.org/imrd/directdoc.asp?DDFDocuments/t/G/TBTN23/KEN1371.DOCX", "https://docs.wto.org/imrd/directdoc.asp?DDFDocuments/t/G/TBTN23/KEN1371.DOCX")</f>
        <v>https://docs.wto.org/imrd/directdoc.asp?DDFDocuments/t/G/TBTN23/KEN1371.DOCX</v>
      </c>
      <c r="R87" s="6"/>
      <c r="S87" s="6"/>
    </row>
    <row r="88" spans="1:19" ht="45">
      <c r="A88" s="9" t="s">
        <v>889</v>
      </c>
      <c r="B88" s="8" t="s">
        <v>124</v>
      </c>
      <c r="C88" s="7">
        <v>44950</v>
      </c>
      <c r="D88" s="6" t="str">
        <f>HYPERLINK("https://eping.wto.org/en/Search?viewData= G/TBT/N/TZA/890"," G/TBT/N/TZA/890")</f>
        <v xml:space="preserve"> G/TBT/N/TZA/890</v>
      </c>
      <c r="E88" s="6" t="s">
        <v>121</v>
      </c>
      <c r="F88" s="8" t="s">
        <v>122</v>
      </c>
      <c r="G88" s="8" t="s">
        <v>123</v>
      </c>
      <c r="I88" s="6" t="s">
        <v>21</v>
      </c>
      <c r="J88" s="6" t="s">
        <v>483</v>
      </c>
      <c r="K88" s="6" t="s">
        <v>484</v>
      </c>
      <c r="L88" s="6" t="s">
        <v>21</v>
      </c>
      <c r="M88" s="6"/>
      <c r="N88" s="7">
        <v>45001</v>
      </c>
      <c r="O88" s="6" t="s">
        <v>24</v>
      </c>
      <c r="P88" s="8" t="s">
        <v>485</v>
      </c>
      <c r="Q88" s="6" t="str">
        <f>HYPERLINK("https://docs.wto.org/imrd/directdoc.asp?DDFDocuments/t/G/TBTN23/KEN1372.DOCX", "https://docs.wto.org/imrd/directdoc.asp?DDFDocuments/t/G/TBTN23/KEN1372.DOCX")</f>
        <v>https://docs.wto.org/imrd/directdoc.asp?DDFDocuments/t/G/TBTN23/KEN1372.DOCX</v>
      </c>
      <c r="R88" s="6"/>
      <c r="S88" s="6"/>
    </row>
    <row r="89" spans="1:19" ht="30">
      <c r="A89" s="2" t="s">
        <v>908</v>
      </c>
      <c r="B89" s="8" t="s">
        <v>222</v>
      </c>
      <c r="C89" s="7">
        <v>44949</v>
      </c>
      <c r="D89" s="6" t="str">
        <f>HYPERLINK("https://eping.wto.org/en/Search?viewData= G/TBT/N/RWA/801"," G/TBT/N/RWA/801")</f>
        <v xml:space="preserve"> G/TBT/N/RWA/801</v>
      </c>
      <c r="E89" s="6" t="s">
        <v>151</v>
      </c>
      <c r="F89" s="8" t="s">
        <v>220</v>
      </c>
      <c r="G89" s="8" t="s">
        <v>221</v>
      </c>
      <c r="I89" s="6" t="s">
        <v>489</v>
      </c>
      <c r="J89" s="6" t="s">
        <v>483</v>
      </c>
      <c r="K89" s="6" t="s">
        <v>490</v>
      </c>
      <c r="L89" s="6" t="s">
        <v>21</v>
      </c>
      <c r="M89" s="6"/>
      <c r="N89" s="7">
        <v>45001</v>
      </c>
      <c r="O89" s="6" t="s">
        <v>24</v>
      </c>
      <c r="P89" s="8" t="s">
        <v>491</v>
      </c>
      <c r="Q89" s="6" t="str">
        <f>HYPERLINK("https://docs.wto.org/imrd/directdoc.asp?DDFDocuments/t/G/TBTN23/KEN1369.DOCX", "https://docs.wto.org/imrd/directdoc.asp?DDFDocuments/t/G/TBTN23/KEN1369.DOCX")</f>
        <v>https://docs.wto.org/imrd/directdoc.asp?DDFDocuments/t/G/TBTN23/KEN1369.DOCX</v>
      </c>
      <c r="R89" s="6"/>
      <c r="S89" s="6"/>
    </row>
    <row r="90" spans="1:19" ht="30">
      <c r="A90" s="2" t="s">
        <v>908</v>
      </c>
      <c r="B90" s="8" t="s">
        <v>222</v>
      </c>
      <c r="C90" s="7">
        <v>44949</v>
      </c>
      <c r="D90" s="6" t="str">
        <f>HYPERLINK("https://eping.wto.org/en/Search?viewData= G/TBT/N/RWA/789"," G/TBT/N/RWA/789")</f>
        <v xml:space="preserve"> G/TBT/N/RWA/789</v>
      </c>
      <c r="E90" s="6" t="s">
        <v>151</v>
      </c>
      <c r="F90" s="8" t="s">
        <v>238</v>
      </c>
      <c r="G90" s="8" t="s">
        <v>239</v>
      </c>
      <c r="I90" s="6" t="s">
        <v>477</v>
      </c>
      <c r="J90" s="6" t="s">
        <v>236</v>
      </c>
      <c r="K90" s="6" t="s">
        <v>494</v>
      </c>
      <c r="L90" s="6" t="s">
        <v>23</v>
      </c>
      <c r="M90" s="6"/>
      <c r="N90" s="7">
        <v>45001</v>
      </c>
      <c r="O90" s="6" t="s">
        <v>24</v>
      </c>
      <c r="P90" s="8" t="s">
        <v>495</v>
      </c>
      <c r="Q90" s="6" t="str">
        <f>HYPERLINK("https://docs.wto.org/imrd/directdoc.asp?DDFDocuments/t/G/TBTN23/KEN1370.DOCX", "https://docs.wto.org/imrd/directdoc.asp?DDFDocuments/t/G/TBTN23/KEN1370.DOCX")</f>
        <v>https://docs.wto.org/imrd/directdoc.asp?DDFDocuments/t/G/TBTN23/KEN1370.DOCX</v>
      </c>
      <c r="R90" s="6"/>
      <c r="S90" s="6"/>
    </row>
    <row r="91" spans="1:19" ht="30">
      <c r="A91" s="9" t="s">
        <v>908</v>
      </c>
      <c r="B91" s="8" t="s">
        <v>222</v>
      </c>
      <c r="C91" s="7">
        <v>44949</v>
      </c>
      <c r="D91" s="6" t="str">
        <f>HYPERLINK("https://eping.wto.org/en/Search?viewData= G/TBT/N/RWA/788"," G/TBT/N/RWA/788")</f>
        <v xml:space="preserve"> G/TBT/N/RWA/788</v>
      </c>
      <c r="E91" s="6" t="s">
        <v>151</v>
      </c>
      <c r="F91" s="8" t="s">
        <v>274</v>
      </c>
      <c r="G91" s="8" t="s">
        <v>275</v>
      </c>
      <c r="I91" s="6" t="s">
        <v>477</v>
      </c>
      <c r="J91" s="6" t="s">
        <v>236</v>
      </c>
      <c r="K91" s="6" t="s">
        <v>490</v>
      </c>
      <c r="L91" s="6" t="s">
        <v>23</v>
      </c>
      <c r="M91" s="6"/>
      <c r="N91" s="7">
        <v>45001</v>
      </c>
      <c r="O91" s="6" t="s">
        <v>24</v>
      </c>
      <c r="P91" s="8" t="s">
        <v>498</v>
      </c>
      <c r="Q91" s="6" t="str">
        <f>HYPERLINK("https://docs.wto.org/imrd/directdoc.asp?DDFDocuments/t/G/TBTN23/KEN1373.DOCX", "https://docs.wto.org/imrd/directdoc.asp?DDFDocuments/t/G/TBTN23/KEN1373.DOCX")</f>
        <v>https://docs.wto.org/imrd/directdoc.asp?DDFDocuments/t/G/TBTN23/KEN1373.DOCX</v>
      </c>
      <c r="R91" s="6"/>
      <c r="S91" s="6"/>
    </row>
    <row r="92" spans="1:19" ht="30">
      <c r="A92" s="9" t="s">
        <v>908</v>
      </c>
      <c r="B92" s="8" t="s">
        <v>222</v>
      </c>
      <c r="C92" s="7">
        <v>44949</v>
      </c>
      <c r="D92" s="6" t="str">
        <f>HYPERLINK("https://eping.wto.org/en/Search?viewData= G/TBT/N/RWA/803"," G/TBT/N/RWA/803")</f>
        <v xml:space="preserve"> G/TBT/N/RWA/803</v>
      </c>
      <c r="E92" s="6" t="s">
        <v>151</v>
      </c>
      <c r="F92" s="8" t="s">
        <v>296</v>
      </c>
      <c r="G92" s="8" t="s">
        <v>297</v>
      </c>
      <c r="I92" s="6" t="s">
        <v>502</v>
      </c>
      <c r="J92" s="6" t="s">
        <v>503</v>
      </c>
      <c r="K92" s="6" t="s">
        <v>188</v>
      </c>
      <c r="L92" s="6" t="s">
        <v>21</v>
      </c>
      <c r="M92" s="6"/>
      <c r="N92" s="7">
        <v>45001</v>
      </c>
      <c r="O92" s="6" t="s">
        <v>24</v>
      </c>
      <c r="P92" s="8" t="s">
        <v>504</v>
      </c>
      <c r="Q92" s="6" t="str">
        <f>HYPERLINK("https://docs.wto.org/imrd/directdoc.asp?DDFDocuments/t/G/TBTN23/KEN1368.DOCX", "https://docs.wto.org/imrd/directdoc.asp?DDFDocuments/t/G/TBTN23/KEN1368.DOCX")</f>
        <v>https://docs.wto.org/imrd/directdoc.asp?DDFDocuments/t/G/TBTN23/KEN1368.DOCX</v>
      </c>
      <c r="R92" s="6"/>
      <c r="S92" s="6"/>
    </row>
    <row r="93" spans="1:19" ht="30">
      <c r="A93" s="9" t="s">
        <v>908</v>
      </c>
      <c r="B93" s="8" t="s">
        <v>222</v>
      </c>
      <c r="C93" s="7">
        <v>44949</v>
      </c>
      <c r="D93" s="6" t="str">
        <f>HYPERLINK("https://eping.wto.org/en/Search?viewData= G/TBT/N/RWA/802"," G/TBT/N/RWA/802")</f>
        <v xml:space="preserve"> G/TBT/N/RWA/802</v>
      </c>
      <c r="E93" s="6" t="s">
        <v>151</v>
      </c>
      <c r="F93" s="8" t="s">
        <v>323</v>
      </c>
      <c r="G93" s="8" t="s">
        <v>324</v>
      </c>
      <c r="I93" s="6" t="s">
        <v>21</v>
      </c>
      <c r="J93" s="6" t="s">
        <v>509</v>
      </c>
      <c r="K93" s="6" t="s">
        <v>58</v>
      </c>
      <c r="L93" s="6" t="s">
        <v>21</v>
      </c>
      <c r="M93" s="6"/>
      <c r="N93" s="7" t="s">
        <v>21</v>
      </c>
      <c r="O93" s="6" t="s">
        <v>24</v>
      </c>
      <c r="P93" s="8" t="s">
        <v>510</v>
      </c>
      <c r="Q93" s="6" t="str">
        <f>HYPERLINK("https://docs.wto.org/imrd/directdoc.asp?DDFDocuments/t/G/TBTN23/BRA1471.DOCX", "https://docs.wto.org/imrd/directdoc.asp?DDFDocuments/t/G/TBTN23/BRA1471.DOCX")</f>
        <v>https://docs.wto.org/imrd/directdoc.asp?DDFDocuments/t/G/TBTN23/BRA1471.DOCX</v>
      </c>
      <c r="R93" s="6"/>
      <c r="S93" s="6" t="str">
        <f>HYPERLINK("https://docs.wto.org/imrd/directdoc.asp?DDFDocuments/v/G/TBTN23/BRA1471.DOCX", "https://docs.wto.org/imrd/directdoc.asp?DDFDocuments/v/G/TBTN23/BRA1471.DOCX")</f>
        <v>https://docs.wto.org/imrd/directdoc.asp?DDFDocuments/v/G/TBTN23/BRA1471.DOCX</v>
      </c>
    </row>
    <row r="94" spans="1:19" ht="60">
      <c r="A94" s="9" t="s">
        <v>908</v>
      </c>
      <c r="B94" s="8" t="s">
        <v>222</v>
      </c>
      <c r="C94" s="7">
        <v>44949</v>
      </c>
      <c r="D94" s="6" t="str">
        <f>HYPERLINK("https://eping.wto.org/en/Search?viewData= G/TBT/N/RWA/767"," G/TBT/N/RWA/767")</f>
        <v xml:space="preserve"> G/TBT/N/RWA/767</v>
      </c>
      <c r="E94" s="6" t="s">
        <v>151</v>
      </c>
      <c r="F94" s="8" t="s">
        <v>345</v>
      </c>
      <c r="G94" s="8" t="s">
        <v>346</v>
      </c>
      <c r="I94" s="6" t="s">
        <v>514</v>
      </c>
      <c r="J94" s="6" t="s">
        <v>464</v>
      </c>
      <c r="K94" s="6" t="s">
        <v>515</v>
      </c>
      <c r="L94" s="6" t="s">
        <v>21</v>
      </c>
      <c r="M94" s="6"/>
      <c r="N94" s="7">
        <v>45001</v>
      </c>
      <c r="O94" s="6" t="s">
        <v>24</v>
      </c>
      <c r="P94" s="8" t="s">
        <v>516</v>
      </c>
      <c r="Q94" s="6" t="str">
        <f>HYPERLINK("https://docs.wto.org/imrd/directdoc.asp?DDFDocuments/t/G/TBTN23/CAN688.DOCX", "https://docs.wto.org/imrd/directdoc.asp?DDFDocuments/t/G/TBTN23/CAN688.DOCX")</f>
        <v>https://docs.wto.org/imrd/directdoc.asp?DDFDocuments/t/G/TBTN23/CAN688.DOCX</v>
      </c>
      <c r="R94" s="6" t="str">
        <f>HYPERLINK("https://docs.wto.org/imrd/directdoc.asp?DDFDocuments/u/G/TBTN23/CAN688.DOCX", "https://docs.wto.org/imrd/directdoc.asp?DDFDocuments/u/G/TBTN23/CAN688.DOCX")</f>
        <v>https://docs.wto.org/imrd/directdoc.asp?DDFDocuments/u/G/TBTN23/CAN688.DOCX</v>
      </c>
      <c r="S94" s="6" t="str">
        <f>HYPERLINK("https://docs.wto.org/imrd/directdoc.asp?DDFDocuments/v/G/TBTN23/CAN688.DOCX", "https://docs.wto.org/imrd/directdoc.asp?DDFDocuments/v/G/TBTN23/CAN688.DOCX")</f>
        <v>https://docs.wto.org/imrd/directdoc.asp?DDFDocuments/v/G/TBTN23/CAN688.DOCX</v>
      </c>
    </row>
    <row r="95" spans="1:19" ht="45">
      <c r="A95" s="9" t="s">
        <v>908</v>
      </c>
      <c r="B95" s="8" t="s">
        <v>222</v>
      </c>
      <c r="C95" s="7">
        <v>44949</v>
      </c>
      <c r="D95" s="6" t="str">
        <f>HYPERLINK("https://eping.wto.org/en/Search?viewData= G/TBT/N/RWA/786"," G/TBT/N/RWA/786")</f>
        <v xml:space="preserve"> G/TBT/N/RWA/786</v>
      </c>
      <c r="E95" s="6" t="s">
        <v>151</v>
      </c>
      <c r="F95" s="8" t="s">
        <v>370</v>
      </c>
      <c r="G95" s="8" t="s">
        <v>371</v>
      </c>
      <c r="I95" s="6" t="s">
        <v>21</v>
      </c>
      <c r="J95" s="6" t="s">
        <v>520</v>
      </c>
      <c r="K95" s="6" t="s">
        <v>64</v>
      </c>
      <c r="L95" s="6" t="s">
        <v>50</v>
      </c>
      <c r="M95" s="6"/>
      <c r="N95" s="7">
        <v>45002</v>
      </c>
      <c r="O95" s="6" t="s">
        <v>24</v>
      </c>
      <c r="P95" s="8" t="s">
        <v>521</v>
      </c>
      <c r="Q95" s="6" t="str">
        <f>HYPERLINK("https://docs.wto.org/imrd/directdoc.asp?DDFDocuments/t/G/TBTN23/EU946.DOCX", "https://docs.wto.org/imrd/directdoc.asp?DDFDocuments/t/G/TBTN23/EU946.DOCX")</f>
        <v>https://docs.wto.org/imrd/directdoc.asp?DDFDocuments/t/G/TBTN23/EU946.DOCX</v>
      </c>
      <c r="R95" s="6"/>
      <c r="S95" s="6"/>
    </row>
    <row r="96" spans="1:19" ht="45">
      <c r="A96" s="2" t="s">
        <v>908</v>
      </c>
      <c r="B96" s="8" t="s">
        <v>222</v>
      </c>
      <c r="C96" s="7">
        <v>44949</v>
      </c>
      <c r="D96" s="6" t="str">
        <f>HYPERLINK("https://eping.wto.org/en/Search?viewData= G/TBT/N/RWA/796"," G/TBT/N/RWA/796")</f>
        <v xml:space="preserve"> G/TBT/N/RWA/796</v>
      </c>
      <c r="E96" s="6" t="s">
        <v>151</v>
      </c>
      <c r="F96" s="8" t="s">
        <v>420</v>
      </c>
      <c r="G96" s="8" t="s">
        <v>421</v>
      </c>
      <c r="I96" s="6" t="s">
        <v>293</v>
      </c>
      <c r="J96" s="6" t="s">
        <v>294</v>
      </c>
      <c r="K96" s="6" t="s">
        <v>38</v>
      </c>
      <c r="L96" s="6" t="s">
        <v>396</v>
      </c>
      <c r="M96" s="6"/>
      <c r="N96" s="7">
        <v>45002</v>
      </c>
      <c r="O96" s="6" t="s">
        <v>24</v>
      </c>
      <c r="P96" s="8" t="s">
        <v>526</v>
      </c>
      <c r="Q96" s="6" t="str">
        <f>HYPERLINK("https://docs.wto.org/imrd/directdoc.asp?DDFDocuments/t/G/TBTN23/AUS154.DOCX", "https://docs.wto.org/imrd/directdoc.asp?DDFDocuments/t/G/TBTN23/AUS154.DOCX")</f>
        <v>https://docs.wto.org/imrd/directdoc.asp?DDFDocuments/t/G/TBTN23/AUS154.DOCX</v>
      </c>
      <c r="R96" s="6"/>
      <c r="S96" s="6"/>
    </row>
    <row r="97" spans="1:19" ht="60">
      <c r="A97" s="9" t="s">
        <v>890</v>
      </c>
      <c r="B97" s="8" t="s">
        <v>131</v>
      </c>
      <c r="C97" s="7">
        <v>44950</v>
      </c>
      <c r="D97" s="6" t="str">
        <f>HYPERLINK("https://eping.wto.org/en/Search?viewData= G/TBT/N/ISR/1279"," G/TBT/N/ISR/1279")</f>
        <v xml:space="preserve"> G/TBT/N/ISR/1279</v>
      </c>
      <c r="E97" s="6" t="s">
        <v>86</v>
      </c>
      <c r="F97" s="8" t="s">
        <v>129</v>
      </c>
      <c r="G97" s="8" t="s">
        <v>130</v>
      </c>
      <c r="I97" s="6" t="s">
        <v>21</v>
      </c>
      <c r="J97" s="6" t="s">
        <v>70</v>
      </c>
      <c r="K97" s="6" t="s">
        <v>530</v>
      </c>
      <c r="L97" s="6" t="s">
        <v>21</v>
      </c>
      <c r="M97" s="6"/>
      <c r="N97" s="7">
        <v>45002</v>
      </c>
      <c r="O97" s="6" t="s">
        <v>24</v>
      </c>
      <c r="P97" s="8" t="s">
        <v>531</v>
      </c>
      <c r="Q97" s="6" t="str">
        <f>HYPERLINK("https://docs.wto.org/imrd/directdoc.asp?DDFDocuments/t/G/TBTN23/EU945.DOCX", "https://docs.wto.org/imrd/directdoc.asp?DDFDocuments/t/G/TBTN23/EU945.DOCX")</f>
        <v>https://docs.wto.org/imrd/directdoc.asp?DDFDocuments/t/G/TBTN23/EU945.DOCX</v>
      </c>
      <c r="R97" s="6"/>
      <c r="S97" s="6"/>
    </row>
    <row r="98" spans="1:19" ht="30">
      <c r="A98" s="2" t="s">
        <v>901</v>
      </c>
      <c r="B98" s="8" t="s">
        <v>167</v>
      </c>
      <c r="C98" s="7">
        <v>44949</v>
      </c>
      <c r="D98" s="6" t="str">
        <f>HYPERLINK("https://eping.wto.org/en/Search?viewData= G/TBT/N/RWA/792"," G/TBT/N/RWA/792")</f>
        <v xml:space="preserve"> G/TBT/N/RWA/792</v>
      </c>
      <c r="E98" s="6" t="s">
        <v>151</v>
      </c>
      <c r="F98" s="8" t="s">
        <v>165</v>
      </c>
      <c r="G98" s="8" t="s">
        <v>166</v>
      </c>
      <c r="I98" s="6" t="s">
        <v>293</v>
      </c>
      <c r="J98" s="6" t="s">
        <v>294</v>
      </c>
      <c r="K98" s="6" t="s">
        <v>459</v>
      </c>
      <c r="L98" s="6" t="s">
        <v>396</v>
      </c>
      <c r="M98" s="6"/>
      <c r="N98" s="7">
        <v>45002</v>
      </c>
      <c r="O98" s="6" t="s">
        <v>24</v>
      </c>
      <c r="P98" s="6"/>
      <c r="Q98" s="6" t="str">
        <f>HYPERLINK("https://docs.wto.org/imrd/directdoc.asp?DDFDocuments/t/G/TBTN23/NZL118.DOCX", "https://docs.wto.org/imrd/directdoc.asp?DDFDocuments/t/G/TBTN23/NZL118.DOCX")</f>
        <v>https://docs.wto.org/imrd/directdoc.asp?DDFDocuments/t/G/TBTN23/NZL118.DOCX</v>
      </c>
      <c r="R98" s="6"/>
      <c r="S98" s="6" t="str">
        <f>HYPERLINK("https://docs.wto.org/imrd/directdoc.asp?DDFDocuments/v/G/TBTN23/NZL118.DOCX", "https://docs.wto.org/imrd/directdoc.asp?DDFDocuments/v/G/TBTN23/NZL118.DOCX")</f>
        <v>https://docs.wto.org/imrd/directdoc.asp?DDFDocuments/v/G/TBTN23/NZL118.DOCX</v>
      </c>
    </row>
    <row r="99" spans="1:19" ht="75">
      <c r="A99" s="2" t="s">
        <v>901</v>
      </c>
      <c r="B99" s="8" t="s">
        <v>167</v>
      </c>
      <c r="C99" s="7">
        <v>44949</v>
      </c>
      <c r="D99" s="6" t="str">
        <f>HYPERLINK("https://eping.wto.org/en/Search?viewData= G/TBT/N/RWA/798"," G/TBT/N/RWA/798")</f>
        <v xml:space="preserve"> G/TBT/N/RWA/798</v>
      </c>
      <c r="E99" s="6" t="s">
        <v>151</v>
      </c>
      <c r="F99" s="8" t="s">
        <v>186</v>
      </c>
      <c r="G99" s="8" t="s">
        <v>187</v>
      </c>
      <c r="I99" s="6" t="s">
        <v>538</v>
      </c>
      <c r="J99" s="6" t="s">
        <v>539</v>
      </c>
      <c r="K99" s="6" t="s">
        <v>42</v>
      </c>
      <c r="L99" s="6" t="s">
        <v>540</v>
      </c>
      <c r="M99" s="6"/>
      <c r="N99" s="7">
        <v>44999</v>
      </c>
      <c r="O99" s="6" t="s">
        <v>24</v>
      </c>
      <c r="P99" s="8" t="s">
        <v>541</v>
      </c>
      <c r="Q99" s="6" t="str">
        <f>HYPERLINK("https://docs.wto.org/imrd/directdoc.asp?DDFDocuments/t/G/TBTN23/PER147.DOCX", "https://docs.wto.org/imrd/directdoc.asp?DDFDocuments/t/G/TBTN23/PER147.DOCX")</f>
        <v>https://docs.wto.org/imrd/directdoc.asp?DDFDocuments/t/G/TBTN23/PER147.DOCX</v>
      </c>
      <c r="R99" s="6"/>
      <c r="S99" s="6" t="str">
        <f>HYPERLINK("https://docs.wto.org/imrd/directdoc.asp?DDFDocuments/v/G/TBTN23/PER147.DOCX", "https://docs.wto.org/imrd/directdoc.asp?DDFDocuments/v/G/TBTN23/PER147.DOCX")</f>
        <v>https://docs.wto.org/imrd/directdoc.asp?DDFDocuments/v/G/TBTN23/PER147.DOCX</v>
      </c>
    </row>
    <row r="100" spans="1:19" ht="30">
      <c r="A100" s="2" t="s">
        <v>901</v>
      </c>
      <c r="B100" s="8" t="s">
        <v>167</v>
      </c>
      <c r="C100" s="7">
        <v>44949</v>
      </c>
      <c r="D100" s="6" t="str">
        <f>HYPERLINK("https://eping.wto.org/en/Search?viewData= G/TBT/N/RWA/795"," G/TBT/N/RWA/795")</f>
        <v xml:space="preserve"> G/TBT/N/RWA/795</v>
      </c>
      <c r="E100" s="6" t="s">
        <v>151</v>
      </c>
      <c r="F100" s="8" t="s">
        <v>225</v>
      </c>
      <c r="G100" s="8" t="s">
        <v>226</v>
      </c>
      <c r="I100" s="6" t="s">
        <v>21</v>
      </c>
      <c r="J100" s="6" t="s">
        <v>133</v>
      </c>
      <c r="K100" s="6" t="s">
        <v>58</v>
      </c>
      <c r="L100" s="6" t="s">
        <v>21</v>
      </c>
      <c r="M100" s="6"/>
      <c r="N100" s="7">
        <v>44999</v>
      </c>
      <c r="O100" s="6" t="s">
        <v>24</v>
      </c>
      <c r="P100" s="8" t="s">
        <v>546</v>
      </c>
      <c r="Q100" s="6" t="str">
        <f>HYPERLINK("https://docs.wto.org/imrd/directdoc.asp?DDFDocuments/t/G/TBTN23/RUS137.DOCX", "https://docs.wto.org/imrd/directdoc.asp?DDFDocuments/t/G/TBTN23/RUS137.DOCX")</f>
        <v>https://docs.wto.org/imrd/directdoc.asp?DDFDocuments/t/G/TBTN23/RUS137.DOCX</v>
      </c>
      <c r="R100" s="6"/>
      <c r="S100" s="6" t="str">
        <f>HYPERLINK("https://docs.wto.org/imrd/directdoc.asp?DDFDocuments/v/G/TBTN23/RUS137.DOCX", "https://docs.wto.org/imrd/directdoc.asp?DDFDocuments/v/G/TBTN23/RUS137.DOCX")</f>
        <v>https://docs.wto.org/imrd/directdoc.asp?DDFDocuments/v/G/TBTN23/RUS137.DOCX</v>
      </c>
    </row>
    <row r="101" spans="1:19" ht="75">
      <c r="A101" s="2" t="s">
        <v>930</v>
      </c>
      <c r="B101" s="8" t="s">
        <v>167</v>
      </c>
      <c r="C101" s="7">
        <v>44949</v>
      </c>
      <c r="D101" s="6" t="str">
        <f>HYPERLINK("https://eping.wto.org/en/Search?viewData= G/TBT/N/RWA/807"," G/TBT/N/RWA/807")</f>
        <v xml:space="preserve"> G/TBT/N/RWA/807</v>
      </c>
      <c r="E101" s="6" t="s">
        <v>151</v>
      </c>
      <c r="F101" s="8" t="s">
        <v>430</v>
      </c>
      <c r="G101" s="8" t="s">
        <v>431</v>
      </c>
      <c r="I101" s="6" t="s">
        <v>550</v>
      </c>
      <c r="J101" s="6" t="s">
        <v>539</v>
      </c>
      <c r="K101" s="6" t="s">
        <v>42</v>
      </c>
      <c r="L101" s="6" t="s">
        <v>540</v>
      </c>
      <c r="M101" s="6"/>
      <c r="N101" s="7">
        <v>44999</v>
      </c>
      <c r="O101" s="6" t="s">
        <v>24</v>
      </c>
      <c r="P101" s="8" t="s">
        <v>551</v>
      </c>
      <c r="Q101" s="6" t="str">
        <f>HYPERLINK("https://docs.wto.org/imrd/directdoc.asp?DDFDocuments/t/G/TBTN23/PER146.DOCX", "https://docs.wto.org/imrd/directdoc.asp?DDFDocuments/t/G/TBTN23/PER146.DOCX")</f>
        <v>https://docs.wto.org/imrd/directdoc.asp?DDFDocuments/t/G/TBTN23/PER146.DOCX</v>
      </c>
      <c r="R101" s="6"/>
      <c r="S101" s="6" t="str">
        <f>HYPERLINK("https://docs.wto.org/imrd/directdoc.asp?DDFDocuments/v/G/TBTN23/PER146.DOCX", "https://docs.wto.org/imrd/directdoc.asp?DDFDocuments/v/G/TBTN23/PER146.DOCX")</f>
        <v>https://docs.wto.org/imrd/directdoc.asp?DDFDocuments/v/G/TBTN23/PER146.DOCX</v>
      </c>
    </row>
    <row r="102" spans="1:19" ht="30">
      <c r="A102" s="9" t="s">
        <v>921</v>
      </c>
      <c r="B102" s="8" t="s">
        <v>211</v>
      </c>
      <c r="C102" s="7">
        <v>44949</v>
      </c>
      <c r="D102" s="6" t="str">
        <f>HYPERLINK("https://eping.wto.org/en/Search?viewData= G/TBT/N/RWA/793"," G/TBT/N/RWA/793")</f>
        <v xml:space="preserve"> G/TBT/N/RWA/793</v>
      </c>
      <c r="E102" s="6" t="s">
        <v>151</v>
      </c>
      <c r="F102" s="8" t="s">
        <v>327</v>
      </c>
      <c r="G102" s="8" t="s">
        <v>328</v>
      </c>
      <c r="I102" s="6" t="s">
        <v>21</v>
      </c>
      <c r="J102" s="6" t="s">
        <v>555</v>
      </c>
      <c r="K102" s="6" t="s">
        <v>556</v>
      </c>
      <c r="L102" s="6" t="s">
        <v>23</v>
      </c>
      <c r="M102" s="6"/>
      <c r="N102" s="7">
        <v>44998</v>
      </c>
      <c r="O102" s="6" t="s">
        <v>24</v>
      </c>
      <c r="P102" s="8" t="s">
        <v>557</v>
      </c>
      <c r="Q102" s="6" t="str">
        <f>HYPERLINK("https://docs.wto.org/imrd/directdoc.asp?DDFDocuments/t/G/TBTN23/ARE569.DOCX", "https://docs.wto.org/imrd/directdoc.asp?DDFDocuments/t/G/TBTN23/ARE569.DOCX")</f>
        <v>https://docs.wto.org/imrd/directdoc.asp?DDFDocuments/t/G/TBTN23/ARE569.DOCX</v>
      </c>
      <c r="R102" s="6"/>
      <c r="S102" s="6" t="str">
        <f>HYPERLINK("https://docs.wto.org/imrd/directdoc.asp?DDFDocuments/v/G/TBTN23/ARE569.DOCX", "https://docs.wto.org/imrd/directdoc.asp?DDFDocuments/v/G/TBTN23/ARE569.DOCX")</f>
        <v>https://docs.wto.org/imrd/directdoc.asp?DDFDocuments/v/G/TBTN23/ARE569.DOCX</v>
      </c>
    </row>
    <row r="103" spans="1:19" ht="60">
      <c r="A103" s="9" t="s">
        <v>921</v>
      </c>
      <c r="B103" s="8" t="s">
        <v>211</v>
      </c>
      <c r="C103" s="7">
        <v>44949</v>
      </c>
      <c r="D103" s="6" t="str">
        <f>HYPERLINK("https://eping.wto.org/en/Search?viewData= G/TBT/N/RWA/804"," G/TBT/N/RWA/804")</f>
        <v xml:space="preserve"> G/TBT/N/RWA/804</v>
      </c>
      <c r="E103" s="6" t="s">
        <v>151</v>
      </c>
      <c r="F103" s="8" t="s">
        <v>338</v>
      </c>
      <c r="G103" s="8" t="s">
        <v>339</v>
      </c>
      <c r="I103" s="6" t="s">
        <v>21</v>
      </c>
      <c r="J103" s="6" t="s">
        <v>555</v>
      </c>
      <c r="K103" s="6" t="s">
        <v>559</v>
      </c>
      <c r="L103" s="6" t="s">
        <v>23</v>
      </c>
      <c r="M103" s="6"/>
      <c r="N103" s="7">
        <v>44998</v>
      </c>
      <c r="O103" s="6" t="s">
        <v>24</v>
      </c>
      <c r="P103" s="8" t="s">
        <v>557</v>
      </c>
      <c r="Q103" s="6" t="str">
        <f>HYPERLINK("https://docs.wto.org/imrd/directdoc.asp?DDFDocuments/t/G/TBTN23/ARE569.DOCX", "https://docs.wto.org/imrd/directdoc.asp?DDFDocuments/t/G/TBTN23/ARE569.DOCX")</f>
        <v>https://docs.wto.org/imrd/directdoc.asp?DDFDocuments/t/G/TBTN23/ARE569.DOCX</v>
      </c>
      <c r="R103" s="6"/>
      <c r="S103" s="6" t="str">
        <f>HYPERLINK("https://docs.wto.org/imrd/directdoc.asp?DDFDocuments/v/G/TBTN23/ARE569.DOCX", "https://docs.wto.org/imrd/directdoc.asp?DDFDocuments/v/G/TBTN23/ARE569.DOCX")</f>
        <v>https://docs.wto.org/imrd/directdoc.asp?DDFDocuments/v/G/TBTN23/ARE569.DOCX</v>
      </c>
    </row>
    <row r="104" spans="1:19" ht="45">
      <c r="A104" s="9" t="s">
        <v>921</v>
      </c>
      <c r="B104" s="8" t="s">
        <v>211</v>
      </c>
      <c r="C104" s="7">
        <v>44949</v>
      </c>
      <c r="D104" s="6" t="str">
        <f>HYPERLINK("https://eping.wto.org/en/Search?viewData= G/TBT/N/RWA/783"," G/TBT/N/RWA/783")</f>
        <v xml:space="preserve"> G/TBT/N/RWA/783</v>
      </c>
      <c r="E104" s="6" t="s">
        <v>151</v>
      </c>
      <c r="F104" s="8" t="s">
        <v>361</v>
      </c>
      <c r="G104" s="8" t="s">
        <v>362</v>
      </c>
      <c r="I104" s="6" t="s">
        <v>21</v>
      </c>
      <c r="J104" s="6" t="s">
        <v>563</v>
      </c>
      <c r="K104" s="6" t="s">
        <v>556</v>
      </c>
      <c r="L104" s="6" t="s">
        <v>23</v>
      </c>
      <c r="M104" s="6"/>
      <c r="N104" s="7">
        <v>44998</v>
      </c>
      <c r="O104" s="6" t="s">
        <v>24</v>
      </c>
      <c r="P104" s="8" t="s">
        <v>564</v>
      </c>
      <c r="Q104" s="6" t="str">
        <f>HYPERLINK("https://docs.wto.org/imrd/directdoc.asp?DDFDocuments/t/G/TBTN23/ARE570.DOCX", "https://docs.wto.org/imrd/directdoc.asp?DDFDocuments/t/G/TBTN23/ARE570.DOCX")</f>
        <v>https://docs.wto.org/imrd/directdoc.asp?DDFDocuments/t/G/TBTN23/ARE570.DOCX</v>
      </c>
      <c r="R104" s="6"/>
      <c r="S104" s="6" t="str">
        <f>HYPERLINK("https://docs.wto.org/imrd/directdoc.asp?DDFDocuments/v/G/TBTN23/ARE570.DOCX", "https://docs.wto.org/imrd/directdoc.asp?DDFDocuments/v/G/TBTN23/ARE570.DOCX")</f>
        <v>https://docs.wto.org/imrd/directdoc.asp?DDFDocuments/v/G/TBTN23/ARE570.DOCX</v>
      </c>
    </row>
    <row r="105" spans="1:19" ht="30">
      <c r="A105" s="2" t="s">
        <v>907</v>
      </c>
      <c r="B105" s="8" t="s">
        <v>211</v>
      </c>
      <c r="C105" s="7">
        <v>44949</v>
      </c>
      <c r="D105" s="6" t="str">
        <f>HYPERLINK("https://eping.wto.org/en/Search?viewData= G/TBT/N/RWA/808"," G/TBT/N/RWA/808")</f>
        <v xml:space="preserve"> G/TBT/N/RWA/808</v>
      </c>
      <c r="E105" s="6" t="s">
        <v>151</v>
      </c>
      <c r="F105" s="8" t="s">
        <v>209</v>
      </c>
      <c r="G105" s="8" t="s">
        <v>210</v>
      </c>
      <c r="I105" s="6" t="s">
        <v>21</v>
      </c>
      <c r="J105" s="6" t="s">
        <v>555</v>
      </c>
      <c r="K105" s="6" t="s">
        <v>556</v>
      </c>
      <c r="L105" s="6" t="s">
        <v>23</v>
      </c>
      <c r="M105" s="6"/>
      <c r="N105" s="7">
        <v>44998</v>
      </c>
      <c r="O105" s="6" t="s">
        <v>24</v>
      </c>
      <c r="P105" s="8" t="s">
        <v>557</v>
      </c>
      <c r="Q105" s="6" t="str">
        <f>HYPERLINK("https://docs.wto.org/imrd/directdoc.asp?DDFDocuments/t/G/TBTN23/ARE569.DOCX", "https://docs.wto.org/imrd/directdoc.asp?DDFDocuments/t/G/TBTN23/ARE569.DOCX")</f>
        <v>https://docs.wto.org/imrd/directdoc.asp?DDFDocuments/t/G/TBTN23/ARE569.DOCX</v>
      </c>
      <c r="R105" s="6"/>
      <c r="S105" s="6" t="str">
        <f>HYPERLINK("https://docs.wto.org/imrd/directdoc.asp?DDFDocuments/v/G/TBTN23/ARE569.DOCX", "https://docs.wto.org/imrd/directdoc.asp?DDFDocuments/v/G/TBTN23/ARE569.DOCX")</f>
        <v>https://docs.wto.org/imrd/directdoc.asp?DDFDocuments/v/G/TBTN23/ARE569.DOCX</v>
      </c>
    </row>
    <row r="106" spans="1:19" ht="195">
      <c r="A106" s="2" t="s">
        <v>969</v>
      </c>
      <c r="B106" s="8" t="s">
        <v>742</v>
      </c>
      <c r="C106" s="7">
        <v>44931</v>
      </c>
      <c r="D106" s="6" t="str">
        <f>HYPERLINK("https://eping.wto.org/en/Search?viewData= G/TBT/N/CAN/687"," G/TBT/N/CAN/687")</f>
        <v xml:space="preserve"> G/TBT/N/CAN/687</v>
      </c>
      <c r="E106" s="6" t="s">
        <v>101</v>
      </c>
      <c r="F106" s="8" t="s">
        <v>740</v>
      </c>
      <c r="G106" s="8" t="s">
        <v>741</v>
      </c>
      <c r="I106" s="6" t="s">
        <v>21</v>
      </c>
      <c r="J106" s="6" t="s">
        <v>569</v>
      </c>
      <c r="K106" s="6" t="s">
        <v>58</v>
      </c>
      <c r="L106" s="6" t="s">
        <v>50</v>
      </c>
      <c r="M106" s="6"/>
      <c r="N106" s="7">
        <v>44998</v>
      </c>
      <c r="O106" s="6" t="s">
        <v>24</v>
      </c>
      <c r="P106" s="8" t="s">
        <v>570</v>
      </c>
      <c r="Q106" s="6" t="str">
        <f>HYPERLINK("https://docs.wto.org/imrd/directdoc.asp?DDFDocuments/t/G/TBTN23/KOR1125.DOCX", "https://docs.wto.org/imrd/directdoc.asp?DDFDocuments/t/G/TBTN23/KOR1125.DOCX")</f>
        <v>https://docs.wto.org/imrd/directdoc.asp?DDFDocuments/t/G/TBTN23/KOR1125.DOCX</v>
      </c>
      <c r="R106" s="6"/>
      <c r="S106" s="6" t="str">
        <f>HYPERLINK("https://docs.wto.org/imrd/directdoc.asp?DDFDocuments/v/G/TBTN23/KOR1125.DOCX", "https://docs.wto.org/imrd/directdoc.asp?DDFDocuments/v/G/TBTN23/KOR1125.DOCX")</f>
        <v>https://docs.wto.org/imrd/directdoc.asp?DDFDocuments/v/G/TBTN23/KOR1125.DOCX</v>
      </c>
    </row>
    <row r="107" spans="1:19" ht="255">
      <c r="A107" s="8" t="s">
        <v>875</v>
      </c>
      <c r="B107" s="8" t="s">
        <v>20</v>
      </c>
      <c r="C107" s="7">
        <v>44957</v>
      </c>
      <c r="D107" s="6" t="str">
        <f>HYPERLINK("https://eping.wto.org/en/Search?viewData= G/TBT/N/UKR/243"," G/TBT/N/UKR/243")</f>
        <v xml:space="preserve"> G/TBT/N/UKR/243</v>
      </c>
      <c r="E107" s="6" t="s">
        <v>17</v>
      </c>
      <c r="F107" s="8" t="s">
        <v>18</v>
      </c>
      <c r="G107" s="8" t="s">
        <v>19</v>
      </c>
      <c r="I107" s="6" t="s">
        <v>21</v>
      </c>
      <c r="J107" s="6" t="s">
        <v>563</v>
      </c>
      <c r="K107" s="6" t="s">
        <v>556</v>
      </c>
      <c r="L107" s="6" t="s">
        <v>23</v>
      </c>
      <c r="M107" s="6"/>
      <c r="N107" s="7">
        <v>44998</v>
      </c>
      <c r="O107" s="6" t="s">
        <v>24</v>
      </c>
      <c r="P107" s="8" t="s">
        <v>564</v>
      </c>
      <c r="Q107" s="6" t="str">
        <f>HYPERLINK("https://docs.wto.org/imrd/directdoc.asp?DDFDocuments/t/G/TBTN23/ARE570.DOCX", "https://docs.wto.org/imrd/directdoc.asp?DDFDocuments/t/G/TBTN23/ARE570.DOCX")</f>
        <v>https://docs.wto.org/imrd/directdoc.asp?DDFDocuments/t/G/TBTN23/ARE570.DOCX</v>
      </c>
      <c r="R107" s="6"/>
      <c r="S107" s="6" t="str">
        <f>HYPERLINK("https://docs.wto.org/imrd/directdoc.asp?DDFDocuments/v/G/TBTN23/ARE570.DOCX", "https://docs.wto.org/imrd/directdoc.asp?DDFDocuments/v/G/TBTN23/ARE570.DOCX")</f>
        <v>https://docs.wto.org/imrd/directdoc.asp?DDFDocuments/v/G/TBTN23/ARE570.DOCX</v>
      </c>
    </row>
    <row r="108" spans="1:19" ht="135">
      <c r="A108" s="9" t="s">
        <v>918</v>
      </c>
      <c r="B108" s="8" t="s">
        <v>308</v>
      </c>
      <c r="C108" s="7">
        <v>44949</v>
      </c>
      <c r="D108" s="6" t="str">
        <f>HYPERLINK("https://eping.wto.org/en/Search?viewData= G/TBT/N/RWA/769"," G/TBT/N/RWA/769")</f>
        <v xml:space="preserve"> G/TBT/N/RWA/769</v>
      </c>
      <c r="E108" s="6" t="s">
        <v>151</v>
      </c>
      <c r="F108" s="8" t="s">
        <v>306</v>
      </c>
      <c r="G108" s="8" t="s">
        <v>307</v>
      </c>
      <c r="I108" s="6" t="s">
        <v>21</v>
      </c>
      <c r="J108" s="6" t="s">
        <v>563</v>
      </c>
      <c r="K108" s="6" t="s">
        <v>559</v>
      </c>
      <c r="L108" s="6" t="s">
        <v>23</v>
      </c>
      <c r="M108" s="6"/>
      <c r="N108" s="7">
        <v>44998</v>
      </c>
      <c r="O108" s="6" t="s">
        <v>24</v>
      </c>
      <c r="P108" s="8" t="s">
        <v>564</v>
      </c>
      <c r="Q108" s="6" t="str">
        <f>HYPERLINK("https://docs.wto.org/imrd/directdoc.asp?DDFDocuments/t/G/TBTN23/ARE570.DOCX", "https://docs.wto.org/imrd/directdoc.asp?DDFDocuments/t/G/TBTN23/ARE570.DOCX")</f>
        <v>https://docs.wto.org/imrd/directdoc.asp?DDFDocuments/t/G/TBTN23/ARE570.DOCX</v>
      </c>
      <c r="R108" s="6"/>
      <c r="S108" s="6" t="str">
        <f>HYPERLINK("https://docs.wto.org/imrd/directdoc.asp?DDFDocuments/v/G/TBTN23/ARE570.DOCX", "https://docs.wto.org/imrd/directdoc.asp?DDFDocuments/v/G/TBTN23/ARE570.DOCX")</f>
        <v>https://docs.wto.org/imrd/directdoc.asp?DDFDocuments/v/G/TBTN23/ARE570.DOCX</v>
      </c>
    </row>
    <row r="109" spans="1:19" ht="60">
      <c r="A109" s="9" t="s">
        <v>938</v>
      </c>
      <c r="B109" s="8" t="s">
        <v>482</v>
      </c>
      <c r="C109" s="7">
        <v>44944</v>
      </c>
      <c r="D109" s="6" t="str">
        <f>HYPERLINK("https://eping.wto.org/en/Search?viewData= G/TBT/N/KEN/1372"," G/TBT/N/KEN/1372")</f>
        <v xml:space="preserve"> G/TBT/N/KEN/1372</v>
      </c>
      <c r="E109" s="6" t="s">
        <v>26</v>
      </c>
      <c r="F109" s="8" t="s">
        <v>480</v>
      </c>
      <c r="G109" s="8" t="s">
        <v>481</v>
      </c>
      <c r="I109" s="6" t="s">
        <v>21</v>
      </c>
      <c r="J109" s="6" t="s">
        <v>563</v>
      </c>
      <c r="K109" s="6" t="s">
        <v>559</v>
      </c>
      <c r="L109" s="6" t="s">
        <v>23</v>
      </c>
      <c r="M109" s="6"/>
      <c r="N109" s="7">
        <v>44998</v>
      </c>
      <c r="O109" s="6" t="s">
        <v>24</v>
      </c>
      <c r="P109" s="8" t="s">
        <v>564</v>
      </c>
      <c r="Q109" s="6" t="str">
        <f>HYPERLINK("https://docs.wto.org/imrd/directdoc.asp?DDFDocuments/t/G/TBTN23/ARE570.DOCX", "https://docs.wto.org/imrd/directdoc.asp?DDFDocuments/t/G/TBTN23/ARE570.DOCX")</f>
        <v>https://docs.wto.org/imrd/directdoc.asp?DDFDocuments/t/G/TBTN23/ARE570.DOCX</v>
      </c>
      <c r="R109" s="6"/>
      <c r="S109" s="6" t="str">
        <f>HYPERLINK("https://docs.wto.org/imrd/directdoc.asp?DDFDocuments/v/G/TBTN23/ARE570.DOCX", "https://docs.wto.org/imrd/directdoc.asp?DDFDocuments/v/G/TBTN23/ARE570.DOCX")</f>
        <v>https://docs.wto.org/imrd/directdoc.asp?DDFDocuments/v/G/TBTN23/ARE570.DOCX</v>
      </c>
    </row>
    <row r="110" spans="1:19" ht="75">
      <c r="A110" s="2" t="s">
        <v>971</v>
      </c>
      <c r="B110" s="8" t="s">
        <v>763</v>
      </c>
      <c r="C110" s="7">
        <v>44931</v>
      </c>
      <c r="D110" s="6" t="str">
        <f>HYPERLINK("https://eping.wto.org/en/Search?viewData= G/TBT/N/CHL/617"," G/TBT/N/CHL/617")</f>
        <v xml:space="preserve"> G/TBT/N/CHL/617</v>
      </c>
      <c r="E110" s="6" t="s">
        <v>248</v>
      </c>
      <c r="F110" s="8" t="s">
        <v>761</v>
      </c>
      <c r="G110" s="8" t="s">
        <v>762</v>
      </c>
      <c r="I110" s="6" t="s">
        <v>21</v>
      </c>
      <c r="J110" s="6" t="s">
        <v>555</v>
      </c>
      <c r="K110" s="6" t="s">
        <v>559</v>
      </c>
      <c r="L110" s="6" t="s">
        <v>23</v>
      </c>
      <c r="M110" s="6"/>
      <c r="N110" s="7">
        <v>44998</v>
      </c>
      <c r="O110" s="6" t="s">
        <v>24</v>
      </c>
      <c r="P110" s="8" t="s">
        <v>557</v>
      </c>
      <c r="Q110" s="6" t="str">
        <f>HYPERLINK("https://docs.wto.org/imrd/directdoc.asp?DDFDocuments/t/G/TBTN23/ARE569.DOCX", "https://docs.wto.org/imrd/directdoc.asp?DDFDocuments/t/G/TBTN23/ARE569.DOCX")</f>
        <v>https://docs.wto.org/imrd/directdoc.asp?DDFDocuments/t/G/TBTN23/ARE569.DOCX</v>
      </c>
      <c r="R110" s="6"/>
      <c r="S110" s="6" t="str">
        <f>HYPERLINK("https://docs.wto.org/imrd/directdoc.asp?DDFDocuments/v/G/TBTN23/ARE569.DOCX", "https://docs.wto.org/imrd/directdoc.asp?DDFDocuments/v/G/TBTN23/ARE569.DOCX")</f>
        <v>https://docs.wto.org/imrd/directdoc.asp?DDFDocuments/v/G/TBTN23/ARE569.DOCX</v>
      </c>
    </row>
    <row r="111" spans="1:19" ht="120">
      <c r="A111" s="2" t="s">
        <v>950</v>
      </c>
      <c r="B111" s="8" t="s">
        <v>575</v>
      </c>
      <c r="C111" s="7">
        <v>44938</v>
      </c>
      <c r="D111" s="6" t="str">
        <f>HYPERLINK("https://eping.wto.org/en/Search?viewData= G/TBT/N/USA/1959"," G/TBT/N/USA/1959")</f>
        <v xml:space="preserve"> G/TBT/N/USA/1959</v>
      </c>
      <c r="E111" s="6" t="s">
        <v>44</v>
      </c>
      <c r="F111" s="8" t="s">
        <v>573</v>
      </c>
      <c r="G111" s="8" t="s">
        <v>574</v>
      </c>
      <c r="I111" s="6" t="s">
        <v>21</v>
      </c>
      <c r="J111" s="6" t="s">
        <v>563</v>
      </c>
      <c r="K111" s="6" t="s">
        <v>559</v>
      </c>
      <c r="L111" s="6" t="s">
        <v>23</v>
      </c>
      <c r="M111" s="6"/>
      <c r="N111" s="7">
        <v>44998</v>
      </c>
      <c r="O111" s="6" t="s">
        <v>24</v>
      </c>
      <c r="P111" s="8" t="s">
        <v>564</v>
      </c>
      <c r="Q111" s="6" t="str">
        <f>HYPERLINK("https://docs.wto.org/imrd/directdoc.asp?DDFDocuments/t/G/TBTN23/ARE570.DOCX", "https://docs.wto.org/imrd/directdoc.asp?DDFDocuments/t/G/TBTN23/ARE570.DOCX")</f>
        <v>https://docs.wto.org/imrd/directdoc.asp?DDFDocuments/t/G/TBTN23/ARE570.DOCX</v>
      </c>
      <c r="R111" s="6"/>
      <c r="S111" s="6" t="str">
        <f>HYPERLINK("https://docs.wto.org/imrd/directdoc.asp?DDFDocuments/v/G/TBTN23/ARE570.DOCX", "https://docs.wto.org/imrd/directdoc.asp?DDFDocuments/v/G/TBTN23/ARE570.DOCX")</f>
        <v>https://docs.wto.org/imrd/directdoc.asp?DDFDocuments/v/G/TBTN23/ARE570.DOCX</v>
      </c>
    </row>
    <row r="112" spans="1:19" ht="60">
      <c r="A112" s="9" t="s">
        <v>915</v>
      </c>
      <c r="B112" s="8" t="s">
        <v>279</v>
      </c>
      <c r="C112" s="7">
        <v>44949</v>
      </c>
      <c r="D112" s="6" t="str">
        <f>HYPERLINK("https://eping.wto.org/en/Search?viewData= G/TBT/N/RWA/784"," G/TBT/N/RWA/784")</f>
        <v xml:space="preserve"> G/TBT/N/RWA/784</v>
      </c>
      <c r="E112" s="6" t="s">
        <v>151</v>
      </c>
      <c r="F112" s="8" t="s">
        <v>277</v>
      </c>
      <c r="G112" s="8" t="s">
        <v>278</v>
      </c>
      <c r="I112" s="6" t="s">
        <v>21</v>
      </c>
      <c r="J112" s="6" t="s">
        <v>576</v>
      </c>
      <c r="K112" s="6" t="s">
        <v>577</v>
      </c>
      <c r="L112" s="6" t="s">
        <v>21</v>
      </c>
      <c r="M112" s="6"/>
      <c r="N112" s="7">
        <v>45012</v>
      </c>
      <c r="O112" s="6" t="s">
        <v>24</v>
      </c>
      <c r="P112" s="8" t="s">
        <v>578</v>
      </c>
      <c r="Q112" s="6" t="str">
        <f>HYPERLINK("https://docs.wto.org/imrd/directdoc.asp?DDFDocuments/t/G/TBTN23/USA1959.DOCX", "https://docs.wto.org/imrd/directdoc.asp?DDFDocuments/t/G/TBTN23/USA1959.DOCX")</f>
        <v>https://docs.wto.org/imrd/directdoc.asp?DDFDocuments/t/G/TBTN23/USA1959.DOCX</v>
      </c>
      <c r="R112" s="6"/>
      <c r="S112" s="6" t="str">
        <f>HYPERLINK("https://docs.wto.org/imrd/directdoc.asp?DDFDocuments/v/G/TBTN23/USA1959.DOCX", "https://docs.wto.org/imrd/directdoc.asp?DDFDocuments/v/G/TBTN23/USA1959.DOCX")</f>
        <v>https://docs.wto.org/imrd/directdoc.asp?DDFDocuments/v/G/TBTN23/USA1959.DOCX</v>
      </c>
    </row>
    <row r="113" spans="1:19" ht="30">
      <c r="A113" s="9" t="s">
        <v>978</v>
      </c>
      <c r="B113" s="8" t="s">
        <v>833</v>
      </c>
      <c r="C113" s="7">
        <v>44930</v>
      </c>
      <c r="D113" s="6" t="str">
        <f>HYPERLINK("https://eping.wto.org/en/Search?viewData= G/TBT/N/BDI/314, G/TBT/N/KEN/1363, G/TBT/N/RWA/755, G/TBT/N/TZA/878, G/TBT/N/UGA/1725"," G/TBT/N/BDI/314, G/TBT/N/KEN/1363, G/TBT/N/RWA/755, G/TBT/N/TZA/878, G/TBT/N/UGA/1725")</f>
        <v xml:space="preserve"> G/TBT/N/BDI/314, G/TBT/N/KEN/1363, G/TBT/N/RWA/755, G/TBT/N/TZA/878, G/TBT/N/UGA/1725</v>
      </c>
      <c r="E113" s="6" t="s">
        <v>171</v>
      </c>
      <c r="F113" s="8" t="s">
        <v>831</v>
      </c>
      <c r="G113" s="8" t="s">
        <v>832</v>
      </c>
      <c r="I113" s="6" t="s">
        <v>21</v>
      </c>
      <c r="J113" s="6" t="s">
        <v>555</v>
      </c>
      <c r="K113" s="6" t="s">
        <v>559</v>
      </c>
      <c r="L113" s="6" t="s">
        <v>23</v>
      </c>
      <c r="M113" s="6"/>
      <c r="N113" s="7">
        <v>44998</v>
      </c>
      <c r="O113" s="6" t="s">
        <v>24</v>
      </c>
      <c r="P113" s="8" t="s">
        <v>557</v>
      </c>
      <c r="Q113" s="6" t="str">
        <f>HYPERLINK("https://docs.wto.org/imrd/directdoc.asp?DDFDocuments/t/G/TBTN23/ARE569.DOCX", "https://docs.wto.org/imrd/directdoc.asp?DDFDocuments/t/G/TBTN23/ARE569.DOCX")</f>
        <v>https://docs.wto.org/imrd/directdoc.asp?DDFDocuments/t/G/TBTN23/ARE569.DOCX</v>
      </c>
      <c r="R113" s="6"/>
      <c r="S113" s="6" t="str">
        <f>HYPERLINK("https://docs.wto.org/imrd/directdoc.asp?DDFDocuments/v/G/TBTN23/ARE569.DOCX", "https://docs.wto.org/imrd/directdoc.asp?DDFDocuments/v/G/TBTN23/ARE569.DOCX")</f>
        <v>https://docs.wto.org/imrd/directdoc.asp?DDFDocuments/v/G/TBTN23/ARE569.DOCX</v>
      </c>
    </row>
    <row r="114" spans="1:19" ht="30">
      <c r="A114" s="9" t="s">
        <v>978</v>
      </c>
      <c r="B114" s="8" t="s">
        <v>833</v>
      </c>
      <c r="C114" s="7">
        <v>44930</v>
      </c>
      <c r="D114" s="6" t="str">
        <f>HYPERLINK("https://eping.wto.org/en/Search?viewData= G/TBT/N/BDI/317, G/TBT/N/KEN/1366, G/TBT/N/RWA/758, G/TBT/N/TZA/881, G/TBT/N/UGA/1728"," G/TBT/N/BDI/317, G/TBT/N/KEN/1366, G/TBT/N/RWA/758, G/TBT/N/TZA/881, G/TBT/N/UGA/1728")</f>
        <v xml:space="preserve"> G/TBT/N/BDI/317, G/TBT/N/KEN/1366, G/TBT/N/RWA/758, G/TBT/N/TZA/881, G/TBT/N/UGA/1728</v>
      </c>
      <c r="E114" s="6" t="s">
        <v>837</v>
      </c>
      <c r="F114" s="8" t="s">
        <v>838</v>
      </c>
      <c r="G114" s="8" t="s">
        <v>839</v>
      </c>
      <c r="I114" s="6" t="s">
        <v>21</v>
      </c>
      <c r="J114" s="6" t="s">
        <v>563</v>
      </c>
      <c r="K114" s="6" t="s">
        <v>559</v>
      </c>
      <c r="L114" s="6" t="s">
        <v>23</v>
      </c>
      <c r="M114" s="6"/>
      <c r="N114" s="7">
        <v>44998</v>
      </c>
      <c r="O114" s="6" t="s">
        <v>24</v>
      </c>
      <c r="P114" s="8" t="s">
        <v>564</v>
      </c>
      <c r="Q114" s="6" t="str">
        <f>HYPERLINK("https://docs.wto.org/imrd/directdoc.asp?DDFDocuments/t/G/TBTN23/ARE570.DOCX", "https://docs.wto.org/imrd/directdoc.asp?DDFDocuments/t/G/TBTN23/ARE570.DOCX")</f>
        <v>https://docs.wto.org/imrd/directdoc.asp?DDFDocuments/t/G/TBTN23/ARE570.DOCX</v>
      </c>
      <c r="R114" s="6"/>
      <c r="S114" s="6" t="str">
        <f>HYPERLINK("https://docs.wto.org/imrd/directdoc.asp?DDFDocuments/v/G/TBTN23/ARE570.DOCX", "https://docs.wto.org/imrd/directdoc.asp?DDFDocuments/v/G/TBTN23/ARE570.DOCX")</f>
        <v>https://docs.wto.org/imrd/directdoc.asp?DDFDocuments/v/G/TBTN23/ARE570.DOCX</v>
      </c>
    </row>
    <row r="115" spans="1:19" ht="45">
      <c r="A115" s="9" t="s">
        <v>978</v>
      </c>
      <c r="B115" s="8" t="s">
        <v>833</v>
      </c>
      <c r="C115" s="7">
        <v>44930</v>
      </c>
      <c r="D115" s="6" t="str">
        <f>HYPERLINK("https://eping.wto.org/en/Search?viewData= G/TBT/N/BDI/315, G/TBT/N/KEN/1364, G/TBT/N/RWA/756, G/TBT/N/TZA/879, G/TBT/N/UGA/1726"," G/TBT/N/BDI/315, G/TBT/N/KEN/1364, G/TBT/N/RWA/756, G/TBT/N/TZA/879, G/TBT/N/UGA/1726")</f>
        <v xml:space="preserve"> G/TBT/N/BDI/315, G/TBT/N/KEN/1364, G/TBT/N/RWA/756, G/TBT/N/TZA/879, G/TBT/N/UGA/1726</v>
      </c>
      <c r="E115" s="6" t="s">
        <v>26</v>
      </c>
      <c r="F115" s="8" t="s">
        <v>842</v>
      </c>
      <c r="G115" s="8" t="s">
        <v>843</v>
      </c>
      <c r="I115" s="6" t="s">
        <v>21</v>
      </c>
      <c r="J115" s="6" t="s">
        <v>21</v>
      </c>
      <c r="K115" s="6" t="s">
        <v>42</v>
      </c>
      <c r="L115" s="6" t="s">
        <v>23</v>
      </c>
      <c r="M115" s="6"/>
      <c r="N115" s="7">
        <v>44998</v>
      </c>
      <c r="O115" s="6" t="s">
        <v>24</v>
      </c>
      <c r="P115" s="8" t="s">
        <v>583</v>
      </c>
      <c r="Q115" s="6" t="str">
        <f>HYPERLINK("https://docs.wto.org/imrd/directdoc.asp?DDFDocuments/t/G/TBTN23/TUR205.DOCX", "https://docs.wto.org/imrd/directdoc.asp?DDFDocuments/t/G/TBTN23/TUR205.DOCX")</f>
        <v>https://docs.wto.org/imrd/directdoc.asp?DDFDocuments/t/G/TBTN23/TUR205.DOCX</v>
      </c>
      <c r="R115" s="6"/>
      <c r="S115" s="6" t="str">
        <f>HYPERLINK("https://docs.wto.org/imrd/directdoc.asp?DDFDocuments/v/G/TBTN23/TUR205.DOCX", "https://docs.wto.org/imrd/directdoc.asp?DDFDocuments/v/G/TBTN23/TUR205.DOCX")</f>
        <v>https://docs.wto.org/imrd/directdoc.asp?DDFDocuments/v/G/TBTN23/TUR205.DOCX</v>
      </c>
    </row>
    <row r="116" spans="1:19" ht="30">
      <c r="A116" s="9" t="s">
        <v>978</v>
      </c>
      <c r="B116" s="8" t="s">
        <v>833</v>
      </c>
      <c r="C116" s="7">
        <v>44930</v>
      </c>
      <c r="D116" s="6" t="str">
        <f>HYPERLINK("https://eping.wto.org/en/Search?viewData= G/TBT/N/BDI/316, G/TBT/N/KEN/1365, G/TBT/N/RWA/757, G/TBT/N/TZA/880, G/TBT/N/UGA/1727"," G/TBT/N/BDI/316, G/TBT/N/KEN/1365, G/TBT/N/RWA/757, G/TBT/N/TZA/880, G/TBT/N/UGA/1727")</f>
        <v xml:space="preserve"> G/TBT/N/BDI/316, G/TBT/N/KEN/1365, G/TBT/N/RWA/757, G/TBT/N/TZA/880, G/TBT/N/UGA/1727</v>
      </c>
      <c r="E116" s="6" t="s">
        <v>121</v>
      </c>
      <c r="F116" s="8" t="s">
        <v>850</v>
      </c>
      <c r="G116" s="8" t="s">
        <v>851</v>
      </c>
      <c r="I116" s="6" t="s">
        <v>21</v>
      </c>
      <c r="J116" s="6" t="s">
        <v>555</v>
      </c>
      <c r="K116" s="6" t="s">
        <v>559</v>
      </c>
      <c r="L116" s="6" t="s">
        <v>23</v>
      </c>
      <c r="M116" s="6"/>
      <c r="N116" s="7">
        <v>44998</v>
      </c>
      <c r="O116" s="6" t="s">
        <v>24</v>
      </c>
      <c r="P116" s="8" t="s">
        <v>557</v>
      </c>
      <c r="Q116" s="6" t="str">
        <f>HYPERLINK("https://docs.wto.org/imrd/directdoc.asp?DDFDocuments/t/G/TBTN23/ARE569.DOCX", "https://docs.wto.org/imrd/directdoc.asp?DDFDocuments/t/G/TBTN23/ARE569.DOCX")</f>
        <v>https://docs.wto.org/imrd/directdoc.asp?DDFDocuments/t/G/TBTN23/ARE569.DOCX</v>
      </c>
      <c r="R116" s="6"/>
      <c r="S116" s="6" t="str">
        <f>HYPERLINK("https://docs.wto.org/imrd/directdoc.asp?DDFDocuments/v/G/TBTN23/ARE569.DOCX", "https://docs.wto.org/imrd/directdoc.asp?DDFDocuments/v/G/TBTN23/ARE569.DOCX")</f>
        <v>https://docs.wto.org/imrd/directdoc.asp?DDFDocuments/v/G/TBTN23/ARE569.DOCX</v>
      </c>
    </row>
    <row r="117" spans="1:19" ht="30">
      <c r="A117" s="9" t="s">
        <v>978</v>
      </c>
      <c r="B117" s="8" t="s">
        <v>833</v>
      </c>
      <c r="C117" s="7">
        <v>44930</v>
      </c>
      <c r="D117" s="6" t="str">
        <f>HYPERLINK("https://eping.wto.org/en/Search?viewData= G/TBT/N/BDI/313, G/TBT/N/KEN/1362, G/TBT/N/RWA/754, G/TBT/N/TZA/877, G/TBT/N/UGA/1724"," G/TBT/N/BDI/313, G/TBT/N/KEN/1362, G/TBT/N/RWA/754, G/TBT/N/TZA/877, G/TBT/N/UGA/1724")</f>
        <v xml:space="preserve"> G/TBT/N/BDI/313, G/TBT/N/KEN/1362, G/TBT/N/RWA/754, G/TBT/N/TZA/877, G/TBT/N/UGA/1724</v>
      </c>
      <c r="E117" s="6" t="s">
        <v>151</v>
      </c>
      <c r="F117" s="8" t="s">
        <v>861</v>
      </c>
      <c r="G117" s="8" t="s">
        <v>862</v>
      </c>
      <c r="I117" s="6" t="s">
        <v>21</v>
      </c>
      <c r="J117" s="6" t="s">
        <v>555</v>
      </c>
      <c r="K117" s="6" t="s">
        <v>559</v>
      </c>
      <c r="L117" s="6" t="s">
        <v>23</v>
      </c>
      <c r="M117" s="6"/>
      <c r="N117" s="7">
        <v>44998</v>
      </c>
      <c r="O117" s="6" t="s">
        <v>24</v>
      </c>
      <c r="P117" s="8" t="s">
        <v>557</v>
      </c>
      <c r="Q117" s="6" t="str">
        <f>HYPERLINK("https://docs.wto.org/imrd/directdoc.asp?DDFDocuments/t/G/TBTN23/ARE569.DOCX", "https://docs.wto.org/imrd/directdoc.asp?DDFDocuments/t/G/TBTN23/ARE569.DOCX")</f>
        <v>https://docs.wto.org/imrd/directdoc.asp?DDFDocuments/t/G/TBTN23/ARE569.DOCX</v>
      </c>
      <c r="R117" s="6"/>
      <c r="S117" s="6" t="str">
        <f>HYPERLINK("https://docs.wto.org/imrd/directdoc.asp?DDFDocuments/v/G/TBTN23/ARE569.DOCX", "https://docs.wto.org/imrd/directdoc.asp?DDFDocuments/v/G/TBTN23/ARE569.DOCX")</f>
        <v>https://docs.wto.org/imrd/directdoc.asp?DDFDocuments/v/G/TBTN23/ARE569.DOCX</v>
      </c>
    </row>
    <row r="118" spans="1:19" ht="30">
      <c r="A118" s="9" t="s">
        <v>978</v>
      </c>
      <c r="B118" s="8" t="s">
        <v>833</v>
      </c>
      <c r="C118" s="7">
        <v>44930</v>
      </c>
      <c r="D118" s="6" t="str">
        <f>HYPERLINK("https://eping.wto.org/en/Search?viewData= G/TBT/N/BDI/313, G/TBT/N/KEN/1362, G/TBT/N/RWA/754, G/TBT/N/TZA/877, G/TBT/N/UGA/1724"," G/TBT/N/BDI/313, G/TBT/N/KEN/1362, G/TBT/N/RWA/754, G/TBT/N/TZA/877, G/TBT/N/UGA/1724")</f>
        <v xml:space="preserve"> G/TBT/N/BDI/313, G/TBT/N/KEN/1362, G/TBT/N/RWA/754, G/TBT/N/TZA/877, G/TBT/N/UGA/1724</v>
      </c>
      <c r="E118" s="6" t="s">
        <v>121</v>
      </c>
      <c r="F118" s="8" t="s">
        <v>861</v>
      </c>
      <c r="G118" s="8" t="s">
        <v>862</v>
      </c>
      <c r="I118" s="6" t="s">
        <v>21</v>
      </c>
      <c r="J118" s="6" t="s">
        <v>563</v>
      </c>
      <c r="K118" s="6" t="s">
        <v>559</v>
      </c>
      <c r="L118" s="6" t="s">
        <v>23</v>
      </c>
      <c r="M118" s="6"/>
      <c r="N118" s="7">
        <v>44998</v>
      </c>
      <c r="O118" s="6" t="s">
        <v>24</v>
      </c>
      <c r="P118" s="8" t="s">
        <v>564</v>
      </c>
      <c r="Q118" s="6" t="str">
        <f>HYPERLINK("https://docs.wto.org/imrd/directdoc.asp?DDFDocuments/t/G/TBTN23/ARE570.DOCX", "https://docs.wto.org/imrd/directdoc.asp?DDFDocuments/t/G/TBTN23/ARE570.DOCX")</f>
        <v>https://docs.wto.org/imrd/directdoc.asp?DDFDocuments/t/G/TBTN23/ARE570.DOCX</v>
      </c>
      <c r="R118" s="6"/>
      <c r="S118" s="6" t="str">
        <f>HYPERLINK("https://docs.wto.org/imrd/directdoc.asp?DDFDocuments/v/G/TBTN23/ARE570.DOCX", "https://docs.wto.org/imrd/directdoc.asp?DDFDocuments/v/G/TBTN23/ARE570.DOCX")</f>
        <v>https://docs.wto.org/imrd/directdoc.asp?DDFDocuments/v/G/TBTN23/ARE570.DOCX</v>
      </c>
    </row>
    <row r="119" spans="1:19" ht="30">
      <c r="A119" s="9" t="s">
        <v>978</v>
      </c>
      <c r="B119" s="8" t="s">
        <v>833</v>
      </c>
      <c r="C119" s="7">
        <v>44930</v>
      </c>
      <c r="D119" s="6" t="str">
        <f>HYPERLINK("https://eping.wto.org/en/Search?viewData= G/TBT/N/BDI/316, G/TBT/N/KEN/1365, G/TBT/N/RWA/757, G/TBT/N/TZA/880, G/TBT/N/UGA/1727"," G/TBT/N/BDI/316, G/TBT/N/KEN/1365, G/TBT/N/RWA/757, G/TBT/N/TZA/880, G/TBT/N/UGA/1727")</f>
        <v xml:space="preserve"> G/TBT/N/BDI/316, G/TBT/N/KEN/1365, G/TBT/N/RWA/757, G/TBT/N/TZA/880, G/TBT/N/UGA/1727</v>
      </c>
      <c r="E119" s="6" t="s">
        <v>26</v>
      </c>
      <c r="F119" s="8" t="s">
        <v>850</v>
      </c>
      <c r="G119" s="8" t="s">
        <v>851</v>
      </c>
      <c r="I119" s="6" t="s">
        <v>21</v>
      </c>
      <c r="J119" s="6" t="s">
        <v>446</v>
      </c>
      <c r="K119" s="6" t="s">
        <v>447</v>
      </c>
      <c r="L119" s="6" t="s">
        <v>23</v>
      </c>
      <c r="M119" s="6"/>
      <c r="N119" s="7">
        <v>44997</v>
      </c>
      <c r="O119" s="6" t="s">
        <v>24</v>
      </c>
      <c r="P119" s="8" t="s">
        <v>587</v>
      </c>
      <c r="Q119" s="6" t="str">
        <f>HYPERLINK("https://docs.wto.org/imrd/directdoc.asp?DDFDocuments/t/G/TBTN23/SAU1280.DOCX", "https://docs.wto.org/imrd/directdoc.asp?DDFDocuments/t/G/TBTN23/SAU1280.DOCX")</f>
        <v>https://docs.wto.org/imrd/directdoc.asp?DDFDocuments/t/G/TBTN23/SAU1280.DOCX</v>
      </c>
      <c r="R119" s="6"/>
      <c r="S119" s="6" t="str">
        <f>HYPERLINK("https://docs.wto.org/imrd/directdoc.asp?DDFDocuments/v/G/TBTN23/SAU1280.DOCX", "https://docs.wto.org/imrd/directdoc.asp?DDFDocuments/v/G/TBTN23/SAU1280.DOCX")</f>
        <v>https://docs.wto.org/imrd/directdoc.asp?DDFDocuments/v/G/TBTN23/SAU1280.DOCX</v>
      </c>
    </row>
    <row r="120" spans="1:19" ht="30">
      <c r="A120" s="9" t="s">
        <v>978</v>
      </c>
      <c r="B120" s="8" t="s">
        <v>833</v>
      </c>
      <c r="C120" s="7">
        <v>44930</v>
      </c>
      <c r="D120" s="6" t="str">
        <f>HYPERLINK("https://eping.wto.org/en/Search?viewData= G/TBT/N/BDI/313, G/TBT/N/KEN/1362, G/TBT/N/RWA/754, G/TBT/N/TZA/877, G/TBT/N/UGA/1724"," G/TBT/N/BDI/313, G/TBT/N/KEN/1362, G/TBT/N/RWA/754, G/TBT/N/TZA/877, G/TBT/N/UGA/1724")</f>
        <v xml:space="preserve"> G/TBT/N/BDI/313, G/TBT/N/KEN/1362, G/TBT/N/RWA/754, G/TBT/N/TZA/877, G/TBT/N/UGA/1724</v>
      </c>
      <c r="E120" s="6" t="s">
        <v>171</v>
      </c>
      <c r="F120" s="8" t="s">
        <v>861</v>
      </c>
      <c r="G120" s="8" t="s">
        <v>862</v>
      </c>
      <c r="I120" s="6" t="s">
        <v>591</v>
      </c>
      <c r="J120" s="6" t="s">
        <v>555</v>
      </c>
      <c r="K120" s="6" t="s">
        <v>127</v>
      </c>
      <c r="L120" s="6" t="s">
        <v>23</v>
      </c>
      <c r="M120" s="6"/>
      <c r="N120" s="7">
        <v>44997</v>
      </c>
      <c r="O120" s="6" t="s">
        <v>24</v>
      </c>
      <c r="P120" s="8" t="s">
        <v>592</v>
      </c>
      <c r="Q120" s="6" t="str">
        <f>HYPERLINK("https://docs.wto.org/imrd/directdoc.asp?DDFDocuments/t/G/TBTN23/TZA886.DOCX", "https://docs.wto.org/imrd/directdoc.asp?DDFDocuments/t/G/TBTN23/TZA886.DOCX")</f>
        <v>https://docs.wto.org/imrd/directdoc.asp?DDFDocuments/t/G/TBTN23/TZA886.DOCX</v>
      </c>
      <c r="R120" s="6"/>
      <c r="S120" s="6" t="str">
        <f>HYPERLINK("https://docs.wto.org/imrd/directdoc.asp?DDFDocuments/v/G/TBTN23/TZA886.DOCX", "https://docs.wto.org/imrd/directdoc.asp?DDFDocuments/v/G/TBTN23/TZA886.DOCX")</f>
        <v>https://docs.wto.org/imrd/directdoc.asp?DDFDocuments/v/G/TBTN23/TZA886.DOCX</v>
      </c>
    </row>
    <row r="121" spans="1:19" ht="30">
      <c r="A121" s="9" t="s">
        <v>978</v>
      </c>
      <c r="B121" s="8" t="s">
        <v>833</v>
      </c>
      <c r="C121" s="7">
        <v>44930</v>
      </c>
      <c r="D121" s="6" t="str">
        <f>HYPERLINK("https://eping.wto.org/en/Search?viewData= G/TBT/N/BDI/315, G/TBT/N/KEN/1364, G/TBT/N/RWA/756, G/TBT/N/TZA/879, G/TBT/N/UGA/1726"," G/TBT/N/BDI/315, G/TBT/N/KEN/1364, G/TBT/N/RWA/756, G/TBT/N/TZA/879, G/TBT/N/UGA/1726")</f>
        <v xml:space="preserve"> G/TBT/N/BDI/315, G/TBT/N/KEN/1364, G/TBT/N/RWA/756, G/TBT/N/TZA/879, G/TBT/N/UGA/1726</v>
      </c>
      <c r="E121" s="6" t="s">
        <v>837</v>
      </c>
      <c r="F121" s="8" t="s">
        <v>842</v>
      </c>
      <c r="G121" s="8" t="s">
        <v>843</v>
      </c>
      <c r="I121" s="6" t="s">
        <v>596</v>
      </c>
      <c r="J121" s="6" t="s">
        <v>555</v>
      </c>
      <c r="K121" s="6" t="s">
        <v>597</v>
      </c>
      <c r="L121" s="6" t="s">
        <v>23</v>
      </c>
      <c r="M121" s="6"/>
      <c r="N121" s="7">
        <v>44997</v>
      </c>
      <c r="O121" s="6" t="s">
        <v>24</v>
      </c>
      <c r="P121" s="8" t="s">
        <v>598</v>
      </c>
      <c r="Q121" s="6" t="str">
        <f>HYPERLINK("https://docs.wto.org/imrd/directdoc.asp?DDFDocuments/t/G/TBTN23/TZA887.DOCX", "https://docs.wto.org/imrd/directdoc.asp?DDFDocuments/t/G/TBTN23/TZA887.DOCX")</f>
        <v>https://docs.wto.org/imrd/directdoc.asp?DDFDocuments/t/G/TBTN23/TZA887.DOCX</v>
      </c>
      <c r="R121" s="6"/>
      <c r="S121" s="6" t="str">
        <f>HYPERLINK("https://docs.wto.org/imrd/directdoc.asp?DDFDocuments/v/G/TBTN23/TZA887.DOCX", "https://docs.wto.org/imrd/directdoc.asp?DDFDocuments/v/G/TBTN23/TZA887.DOCX")</f>
        <v>https://docs.wto.org/imrd/directdoc.asp?DDFDocuments/v/G/TBTN23/TZA887.DOCX</v>
      </c>
    </row>
    <row r="122" spans="1:19" ht="30">
      <c r="A122" s="9" t="s">
        <v>978</v>
      </c>
      <c r="B122" s="8" t="s">
        <v>833</v>
      </c>
      <c r="C122" s="7">
        <v>44930</v>
      </c>
      <c r="D122" s="6" t="str">
        <f>HYPERLINK("https://eping.wto.org/en/Search?viewData= G/TBT/N/BDI/317, G/TBT/N/KEN/1366, G/TBT/N/RWA/758, G/TBT/N/TZA/881, G/TBT/N/UGA/1728"," G/TBT/N/BDI/317, G/TBT/N/KEN/1366, G/TBT/N/RWA/758, G/TBT/N/TZA/881, G/TBT/N/UGA/1728")</f>
        <v xml:space="preserve"> G/TBT/N/BDI/317, G/TBT/N/KEN/1366, G/TBT/N/RWA/758, G/TBT/N/TZA/881, G/TBT/N/UGA/1728</v>
      </c>
      <c r="E122" s="6" t="s">
        <v>171</v>
      </c>
      <c r="F122" s="8" t="s">
        <v>838</v>
      </c>
      <c r="G122" s="8" t="s">
        <v>839</v>
      </c>
      <c r="I122" s="6" t="s">
        <v>602</v>
      </c>
      <c r="J122" s="6" t="s">
        <v>603</v>
      </c>
      <c r="K122" s="6" t="s">
        <v>604</v>
      </c>
      <c r="L122" s="6" t="s">
        <v>21</v>
      </c>
      <c r="M122" s="6"/>
      <c r="N122" s="7">
        <v>44997</v>
      </c>
      <c r="O122" s="6" t="s">
        <v>24</v>
      </c>
      <c r="P122" s="8" t="s">
        <v>605</v>
      </c>
      <c r="Q122" s="6" t="str">
        <f>HYPERLINK("https://docs.wto.org/imrd/directdoc.asp?DDFDocuments/t/G/TBTN23/UGA1729.DOCX", "https://docs.wto.org/imrd/directdoc.asp?DDFDocuments/t/G/TBTN23/UGA1729.DOCX")</f>
        <v>https://docs.wto.org/imrd/directdoc.asp?DDFDocuments/t/G/TBTN23/UGA1729.DOCX</v>
      </c>
      <c r="R122" s="6"/>
      <c r="S122" s="6" t="str">
        <f>HYPERLINK("https://docs.wto.org/imrd/directdoc.asp?DDFDocuments/v/G/TBTN23/UGA1729.DOCX", "https://docs.wto.org/imrd/directdoc.asp?DDFDocuments/v/G/TBTN23/UGA1729.DOCX")</f>
        <v>https://docs.wto.org/imrd/directdoc.asp?DDFDocuments/v/G/TBTN23/UGA1729.DOCX</v>
      </c>
    </row>
    <row r="123" spans="1:19" ht="30">
      <c r="A123" s="9" t="s">
        <v>978</v>
      </c>
      <c r="B123" s="8" t="s">
        <v>833</v>
      </c>
      <c r="C123" s="7">
        <v>44930</v>
      </c>
      <c r="D123" s="6" t="str">
        <f>HYPERLINK("https://eping.wto.org/en/Search?viewData= G/TBT/N/BDI/314, G/TBT/N/KEN/1363, G/TBT/N/RWA/755, G/TBT/N/TZA/878, G/TBT/N/UGA/1725"," G/TBT/N/BDI/314, G/TBT/N/KEN/1363, G/TBT/N/RWA/755, G/TBT/N/TZA/878, G/TBT/N/UGA/1725")</f>
        <v xml:space="preserve"> G/TBT/N/BDI/314, G/TBT/N/KEN/1363, G/TBT/N/RWA/755, G/TBT/N/TZA/878, G/TBT/N/UGA/1725</v>
      </c>
      <c r="E123" s="6" t="s">
        <v>837</v>
      </c>
      <c r="F123" s="8" t="s">
        <v>831</v>
      </c>
      <c r="G123" s="8" t="s">
        <v>832</v>
      </c>
      <c r="I123" s="6" t="s">
        <v>609</v>
      </c>
      <c r="J123" s="6" t="s">
        <v>280</v>
      </c>
      <c r="K123" s="6" t="s">
        <v>38</v>
      </c>
      <c r="L123" s="6" t="s">
        <v>396</v>
      </c>
      <c r="M123" s="6"/>
      <c r="N123" s="7">
        <v>44997</v>
      </c>
      <c r="O123" s="6" t="s">
        <v>24</v>
      </c>
      <c r="P123" s="8" t="s">
        <v>610</v>
      </c>
      <c r="Q123" s="6" t="str">
        <f>HYPERLINK("https://docs.wto.org/imrd/directdoc.asp?DDFDocuments/t/G/TBTN23/AUS153.DOCX", "https://docs.wto.org/imrd/directdoc.asp?DDFDocuments/t/G/TBTN23/AUS153.DOCX")</f>
        <v>https://docs.wto.org/imrd/directdoc.asp?DDFDocuments/t/G/TBTN23/AUS153.DOCX</v>
      </c>
      <c r="R123" s="6"/>
      <c r="S123" s="6" t="str">
        <f>HYPERLINK("https://docs.wto.org/imrd/directdoc.asp?DDFDocuments/v/G/TBTN23/AUS153.DOCX", "https://docs.wto.org/imrd/directdoc.asp?DDFDocuments/v/G/TBTN23/AUS153.DOCX")</f>
        <v>https://docs.wto.org/imrd/directdoc.asp?DDFDocuments/v/G/TBTN23/AUS153.DOCX</v>
      </c>
    </row>
    <row r="124" spans="1:19" ht="30">
      <c r="A124" s="9" t="s">
        <v>978</v>
      </c>
      <c r="B124" s="8" t="s">
        <v>833</v>
      </c>
      <c r="C124" s="7">
        <v>44930</v>
      </c>
      <c r="D124" s="6" t="str">
        <f>HYPERLINK("https://eping.wto.org/en/Search?viewData= G/TBT/N/BDI/315, G/TBT/N/KEN/1364, G/TBT/N/RWA/756, G/TBT/N/TZA/879, G/TBT/N/UGA/1726"," G/TBT/N/BDI/315, G/TBT/N/KEN/1364, G/TBT/N/RWA/756, G/TBT/N/TZA/879, G/TBT/N/UGA/1726")</f>
        <v xml:space="preserve"> G/TBT/N/BDI/315, G/TBT/N/KEN/1364, G/TBT/N/RWA/756, G/TBT/N/TZA/879, G/TBT/N/UGA/1726</v>
      </c>
      <c r="E124" s="6" t="s">
        <v>151</v>
      </c>
      <c r="F124" s="8" t="s">
        <v>842</v>
      </c>
      <c r="G124" s="8" t="s">
        <v>843</v>
      </c>
      <c r="I124" s="6" t="s">
        <v>614</v>
      </c>
      <c r="J124" s="6" t="s">
        <v>236</v>
      </c>
      <c r="K124" s="6" t="s">
        <v>32</v>
      </c>
      <c r="L124" s="6" t="s">
        <v>23</v>
      </c>
      <c r="M124" s="6"/>
      <c r="N124" s="7" t="s">
        <v>21</v>
      </c>
      <c r="O124" s="6" t="s">
        <v>24</v>
      </c>
      <c r="P124" s="8" t="s">
        <v>615</v>
      </c>
      <c r="Q124" s="6" t="str">
        <f>HYPERLINK("https://docs.wto.org/imrd/directdoc.asp?DDFDocuments/t/G/TBTN23/BRA1470.DOCX", "https://docs.wto.org/imrd/directdoc.asp?DDFDocuments/t/G/TBTN23/BRA1470.DOCX")</f>
        <v>https://docs.wto.org/imrd/directdoc.asp?DDFDocuments/t/G/TBTN23/BRA1470.DOCX</v>
      </c>
      <c r="R124" s="6"/>
      <c r="S124" s="6" t="str">
        <f>HYPERLINK("https://docs.wto.org/imrd/directdoc.asp?DDFDocuments/v/G/TBTN23/BRA1470.DOCX", "https://docs.wto.org/imrd/directdoc.asp?DDFDocuments/v/G/TBTN23/BRA1470.DOCX")</f>
        <v>https://docs.wto.org/imrd/directdoc.asp?DDFDocuments/v/G/TBTN23/BRA1470.DOCX</v>
      </c>
    </row>
    <row r="125" spans="1:19" ht="30">
      <c r="A125" s="9" t="s">
        <v>978</v>
      </c>
      <c r="B125" s="8" t="s">
        <v>833</v>
      </c>
      <c r="C125" s="7">
        <v>44930</v>
      </c>
      <c r="D125" s="6" t="str">
        <f>HYPERLINK("https://eping.wto.org/en/Search?viewData= G/TBT/N/BDI/315, G/TBT/N/KEN/1364, G/TBT/N/RWA/756, G/TBT/N/TZA/879, G/TBT/N/UGA/1726"," G/TBT/N/BDI/315, G/TBT/N/KEN/1364, G/TBT/N/RWA/756, G/TBT/N/TZA/879, G/TBT/N/UGA/1726")</f>
        <v xml:space="preserve"> G/TBT/N/BDI/315, G/TBT/N/KEN/1364, G/TBT/N/RWA/756, G/TBT/N/TZA/879, G/TBT/N/UGA/1726</v>
      </c>
      <c r="E125" s="6" t="s">
        <v>121</v>
      </c>
      <c r="F125" s="8" t="s">
        <v>842</v>
      </c>
      <c r="G125" s="8" t="s">
        <v>843</v>
      </c>
      <c r="I125" s="6" t="s">
        <v>21</v>
      </c>
      <c r="J125" s="6" t="s">
        <v>21</v>
      </c>
      <c r="K125" s="6" t="s">
        <v>620</v>
      </c>
      <c r="L125" s="6" t="s">
        <v>23</v>
      </c>
      <c r="M125" s="6"/>
      <c r="N125" s="7">
        <v>44997</v>
      </c>
      <c r="O125" s="6" t="s">
        <v>24</v>
      </c>
      <c r="P125" s="8" t="s">
        <v>621</v>
      </c>
      <c r="Q125" s="6" t="str">
        <f>HYPERLINK("https://docs.wto.org/imrd/directdoc.asp?DDFDocuments/t/G/TBTN23/FRA227.DOCX", "https://docs.wto.org/imrd/directdoc.asp?DDFDocuments/t/G/TBTN23/FRA227.DOCX")</f>
        <v>https://docs.wto.org/imrd/directdoc.asp?DDFDocuments/t/G/TBTN23/FRA227.DOCX</v>
      </c>
      <c r="R125" s="6" t="str">
        <f>HYPERLINK("https://docs.wto.org/imrd/directdoc.asp?DDFDocuments/u/G/TBTN23/FRA227.DOCX", "https://docs.wto.org/imrd/directdoc.asp?DDFDocuments/u/G/TBTN23/FRA227.DOCX")</f>
        <v>https://docs.wto.org/imrd/directdoc.asp?DDFDocuments/u/G/TBTN23/FRA227.DOCX</v>
      </c>
      <c r="S125" s="6" t="str">
        <f>HYPERLINK("https://docs.wto.org/imrd/directdoc.asp?DDFDocuments/v/G/TBTN23/FRA227.DOCX", "https://docs.wto.org/imrd/directdoc.asp?DDFDocuments/v/G/TBTN23/FRA227.DOCX")</f>
        <v>https://docs.wto.org/imrd/directdoc.asp?DDFDocuments/v/G/TBTN23/FRA227.DOCX</v>
      </c>
    </row>
    <row r="126" spans="1:19" ht="30">
      <c r="A126" s="9" t="s">
        <v>978</v>
      </c>
      <c r="B126" s="8" t="s">
        <v>833</v>
      </c>
      <c r="C126" s="7">
        <v>44930</v>
      </c>
      <c r="D126" s="6" t="str">
        <f>HYPERLINK("https://eping.wto.org/en/Search?viewData= G/TBT/N/BDI/316, G/TBT/N/KEN/1365, G/TBT/N/RWA/757, G/TBT/N/TZA/880, G/TBT/N/UGA/1727"," G/TBT/N/BDI/316, G/TBT/N/KEN/1365, G/TBT/N/RWA/757, G/TBT/N/TZA/880, G/TBT/N/UGA/1727")</f>
        <v xml:space="preserve"> G/TBT/N/BDI/316, G/TBT/N/KEN/1365, G/TBT/N/RWA/757, G/TBT/N/TZA/880, G/TBT/N/UGA/1727</v>
      </c>
      <c r="E126" s="6" t="s">
        <v>837</v>
      </c>
      <c r="F126" s="8" t="s">
        <v>850</v>
      </c>
      <c r="G126" s="8" t="s">
        <v>851</v>
      </c>
      <c r="I126" s="6" t="s">
        <v>21</v>
      </c>
      <c r="J126" s="6" t="s">
        <v>626</v>
      </c>
      <c r="K126" s="6" t="s">
        <v>627</v>
      </c>
      <c r="L126" s="6" t="s">
        <v>23</v>
      </c>
      <c r="M126" s="6"/>
      <c r="N126" s="7">
        <v>44997</v>
      </c>
      <c r="O126" s="6" t="s">
        <v>24</v>
      </c>
      <c r="P126" s="8" t="s">
        <v>628</v>
      </c>
      <c r="Q126" s="6" t="str">
        <f>HYPERLINK("https://docs.wto.org/imrd/directdoc.asp?DDFDocuments/t/G/TBTN23/MOZ23.DOCX", "https://docs.wto.org/imrd/directdoc.asp?DDFDocuments/t/G/TBTN23/MOZ23.DOCX")</f>
        <v>https://docs.wto.org/imrd/directdoc.asp?DDFDocuments/t/G/TBTN23/MOZ23.DOCX</v>
      </c>
      <c r="R126" s="6"/>
      <c r="S126" s="6" t="str">
        <f>HYPERLINK("https://docs.wto.org/imrd/directdoc.asp?DDFDocuments/v/G/TBTN23/MOZ23.DOCX", "https://docs.wto.org/imrd/directdoc.asp?DDFDocuments/v/G/TBTN23/MOZ23.DOCX")</f>
        <v>https://docs.wto.org/imrd/directdoc.asp?DDFDocuments/v/G/TBTN23/MOZ23.DOCX</v>
      </c>
    </row>
    <row r="127" spans="1:19" ht="30">
      <c r="A127" s="9" t="s">
        <v>978</v>
      </c>
      <c r="B127" s="8" t="s">
        <v>833</v>
      </c>
      <c r="C127" s="7">
        <v>44930</v>
      </c>
      <c r="D127" s="6" t="str">
        <f>HYPERLINK("https://eping.wto.org/en/Search?viewData= G/TBT/N/BDI/316, G/TBT/N/KEN/1365, G/TBT/N/RWA/757, G/TBT/N/TZA/880, G/TBT/N/UGA/1727"," G/TBT/N/BDI/316, G/TBT/N/KEN/1365, G/TBT/N/RWA/757, G/TBT/N/TZA/880, G/TBT/N/UGA/1727")</f>
        <v xml:space="preserve"> G/TBT/N/BDI/316, G/TBT/N/KEN/1365, G/TBT/N/RWA/757, G/TBT/N/TZA/880, G/TBT/N/UGA/1727</v>
      </c>
      <c r="E127" s="6" t="s">
        <v>151</v>
      </c>
      <c r="F127" s="8" t="s">
        <v>850</v>
      </c>
      <c r="G127" s="8" t="s">
        <v>851</v>
      </c>
      <c r="I127" s="6" t="s">
        <v>632</v>
      </c>
      <c r="J127" s="6" t="s">
        <v>378</v>
      </c>
      <c r="K127" s="6" t="s">
        <v>597</v>
      </c>
      <c r="L127" s="6" t="s">
        <v>23</v>
      </c>
      <c r="M127" s="6"/>
      <c r="N127" s="7">
        <v>44997</v>
      </c>
      <c r="O127" s="6" t="s">
        <v>24</v>
      </c>
      <c r="P127" s="8" t="s">
        <v>633</v>
      </c>
      <c r="Q127" s="6" t="str">
        <f>HYPERLINK("https://docs.wto.org/imrd/directdoc.asp?DDFDocuments/t/G/TBTN23/TZA888.DOCX", "https://docs.wto.org/imrd/directdoc.asp?DDFDocuments/t/G/TBTN23/TZA888.DOCX")</f>
        <v>https://docs.wto.org/imrd/directdoc.asp?DDFDocuments/t/G/TBTN23/TZA888.DOCX</v>
      </c>
      <c r="R127" s="6"/>
      <c r="S127" s="6" t="str">
        <f>HYPERLINK("https://docs.wto.org/imrd/directdoc.asp?DDFDocuments/v/G/TBTN23/TZA888.DOCX", "https://docs.wto.org/imrd/directdoc.asp?DDFDocuments/v/G/TBTN23/TZA888.DOCX")</f>
        <v>https://docs.wto.org/imrd/directdoc.asp?DDFDocuments/v/G/TBTN23/TZA888.DOCX</v>
      </c>
    </row>
    <row r="128" spans="1:19" ht="30">
      <c r="A128" s="9" t="s">
        <v>978</v>
      </c>
      <c r="B128" s="8" t="s">
        <v>833</v>
      </c>
      <c r="C128" s="7">
        <v>44930</v>
      </c>
      <c r="D128" s="6" t="str">
        <f>HYPERLINK("https://eping.wto.org/en/Search?viewData= G/TBT/N/BDI/316, G/TBT/N/KEN/1365, G/TBT/N/RWA/757, G/TBT/N/TZA/880, G/TBT/N/UGA/1727"," G/TBT/N/BDI/316, G/TBT/N/KEN/1365, G/TBT/N/RWA/757, G/TBT/N/TZA/880, G/TBT/N/UGA/1727")</f>
        <v xml:space="preserve"> G/TBT/N/BDI/316, G/TBT/N/KEN/1365, G/TBT/N/RWA/757, G/TBT/N/TZA/880, G/TBT/N/UGA/1727</v>
      </c>
      <c r="E128" s="6" t="s">
        <v>171</v>
      </c>
      <c r="F128" s="8" t="s">
        <v>850</v>
      </c>
      <c r="G128" s="8" t="s">
        <v>851</v>
      </c>
      <c r="I128" s="6" t="s">
        <v>602</v>
      </c>
      <c r="J128" s="6" t="s">
        <v>603</v>
      </c>
      <c r="K128" s="6" t="s">
        <v>636</v>
      </c>
      <c r="L128" s="6" t="s">
        <v>21</v>
      </c>
      <c r="M128" s="6"/>
      <c r="N128" s="7">
        <v>44997</v>
      </c>
      <c r="O128" s="6" t="s">
        <v>24</v>
      </c>
      <c r="P128" s="8" t="s">
        <v>637</v>
      </c>
      <c r="Q128" s="6" t="str">
        <f>HYPERLINK("https://docs.wto.org/imrd/directdoc.asp?DDFDocuments/t/G/TBTN23/UGA1730.DOCX", "https://docs.wto.org/imrd/directdoc.asp?DDFDocuments/t/G/TBTN23/UGA1730.DOCX")</f>
        <v>https://docs.wto.org/imrd/directdoc.asp?DDFDocuments/t/G/TBTN23/UGA1730.DOCX</v>
      </c>
      <c r="R128" s="6"/>
      <c r="S128" s="6" t="str">
        <f>HYPERLINK("https://docs.wto.org/imrd/directdoc.asp?DDFDocuments/v/G/TBTN23/UGA1730.DOCX", "https://docs.wto.org/imrd/directdoc.asp?DDFDocuments/v/G/TBTN23/UGA1730.DOCX")</f>
        <v>https://docs.wto.org/imrd/directdoc.asp?DDFDocuments/v/G/TBTN23/UGA1730.DOCX</v>
      </c>
    </row>
    <row r="129" spans="1:19" ht="30">
      <c r="A129" s="9" t="s">
        <v>978</v>
      </c>
      <c r="B129" s="8" t="s">
        <v>833</v>
      </c>
      <c r="C129" s="7">
        <v>44930</v>
      </c>
      <c r="D129" s="6" t="str">
        <f>HYPERLINK("https://eping.wto.org/en/Search?viewData= G/TBT/N/BDI/313, G/TBT/N/KEN/1362, G/TBT/N/RWA/754, G/TBT/N/TZA/877, G/TBT/N/UGA/1724"," G/TBT/N/BDI/313, G/TBT/N/KEN/1362, G/TBT/N/RWA/754, G/TBT/N/TZA/877, G/TBT/N/UGA/1724")</f>
        <v xml:space="preserve"> G/TBT/N/BDI/313, G/TBT/N/KEN/1362, G/TBT/N/RWA/754, G/TBT/N/TZA/877, G/TBT/N/UGA/1724</v>
      </c>
      <c r="E129" s="6" t="s">
        <v>26</v>
      </c>
      <c r="F129" s="8" t="s">
        <v>861</v>
      </c>
      <c r="G129" s="8" t="s">
        <v>862</v>
      </c>
      <c r="I129" s="6" t="s">
        <v>21</v>
      </c>
      <c r="J129" s="6" t="s">
        <v>21</v>
      </c>
      <c r="K129" s="6" t="s">
        <v>556</v>
      </c>
      <c r="L129" s="6" t="s">
        <v>23</v>
      </c>
      <c r="M129" s="6"/>
      <c r="N129" s="7" t="s">
        <v>21</v>
      </c>
      <c r="O129" s="6" t="s">
        <v>24</v>
      </c>
      <c r="P129" s="8" t="s">
        <v>642</v>
      </c>
      <c r="Q129" s="6" t="str">
        <f>HYPERLINK("https://docs.wto.org/imrd/directdoc.asp?DDFDocuments/t/G/TBTN23/ECU517.DOCX", "https://docs.wto.org/imrd/directdoc.asp?DDFDocuments/t/G/TBTN23/ECU517.DOCX")</f>
        <v>https://docs.wto.org/imrd/directdoc.asp?DDFDocuments/t/G/TBTN23/ECU517.DOCX</v>
      </c>
      <c r="R129" s="6"/>
      <c r="S129" s="6" t="str">
        <f>HYPERLINK("https://docs.wto.org/imrd/directdoc.asp?DDFDocuments/v/G/TBTN23/ECU517.DOCX", "https://docs.wto.org/imrd/directdoc.asp?DDFDocuments/v/G/TBTN23/ECU517.DOCX")</f>
        <v>https://docs.wto.org/imrd/directdoc.asp?DDFDocuments/v/G/TBTN23/ECU517.DOCX</v>
      </c>
    </row>
    <row r="130" spans="1:19" ht="30">
      <c r="A130" s="9" t="s">
        <v>978</v>
      </c>
      <c r="B130" s="8" t="s">
        <v>833</v>
      </c>
      <c r="C130" s="7">
        <v>44930</v>
      </c>
      <c r="D130" s="6" t="str">
        <f>HYPERLINK("https://eping.wto.org/en/Search?viewData= G/TBT/N/BDI/314, G/TBT/N/KEN/1363, G/TBT/N/RWA/755, G/TBT/N/TZA/878, G/TBT/N/UGA/1725"," G/TBT/N/BDI/314, G/TBT/N/KEN/1363, G/TBT/N/RWA/755, G/TBT/N/TZA/878, G/TBT/N/UGA/1725")</f>
        <v xml:space="preserve"> G/TBT/N/BDI/314, G/TBT/N/KEN/1363, G/TBT/N/RWA/755, G/TBT/N/TZA/878, G/TBT/N/UGA/1725</v>
      </c>
      <c r="E130" s="6" t="s">
        <v>26</v>
      </c>
      <c r="F130" s="8" t="s">
        <v>831</v>
      </c>
      <c r="G130" s="8" t="s">
        <v>832</v>
      </c>
      <c r="I130" s="6" t="s">
        <v>591</v>
      </c>
      <c r="J130" s="6" t="s">
        <v>555</v>
      </c>
      <c r="K130" s="6" t="s">
        <v>127</v>
      </c>
      <c r="L130" s="6" t="s">
        <v>23</v>
      </c>
      <c r="M130" s="6"/>
      <c r="N130" s="7">
        <v>44996</v>
      </c>
      <c r="O130" s="6" t="s">
        <v>24</v>
      </c>
      <c r="P130" s="8" t="s">
        <v>646</v>
      </c>
      <c r="Q130" s="6" t="str">
        <f>HYPERLINK("https://docs.wto.org/imrd/directdoc.asp?DDFDocuments/t/G/TBTN23/TZA885.DOCX", "https://docs.wto.org/imrd/directdoc.asp?DDFDocuments/t/G/TBTN23/TZA885.DOCX")</f>
        <v>https://docs.wto.org/imrd/directdoc.asp?DDFDocuments/t/G/TBTN23/TZA885.DOCX</v>
      </c>
      <c r="R130" s="6"/>
      <c r="S130" s="6" t="str">
        <f>HYPERLINK("https://docs.wto.org/imrd/directdoc.asp?DDFDocuments/v/G/TBTN23/TZA885.DOCX", "https://docs.wto.org/imrd/directdoc.asp?DDFDocuments/v/G/TBTN23/TZA885.DOCX")</f>
        <v>https://docs.wto.org/imrd/directdoc.asp?DDFDocuments/v/G/TBTN23/TZA885.DOCX</v>
      </c>
    </row>
    <row r="131" spans="1:19" ht="30">
      <c r="A131" s="9" t="s">
        <v>978</v>
      </c>
      <c r="B131" s="8" t="s">
        <v>833</v>
      </c>
      <c r="C131" s="7">
        <v>44930</v>
      </c>
      <c r="D131" s="6" t="str">
        <f>HYPERLINK("https://eping.wto.org/en/Search?viewData= G/TBT/N/BDI/313, G/TBT/N/KEN/1362, G/TBT/N/RWA/754, G/TBT/N/TZA/877, G/TBT/N/UGA/1724"," G/TBT/N/BDI/313, G/TBT/N/KEN/1362, G/TBT/N/RWA/754, G/TBT/N/TZA/877, G/TBT/N/UGA/1724")</f>
        <v xml:space="preserve"> G/TBT/N/BDI/313, G/TBT/N/KEN/1362, G/TBT/N/RWA/754, G/TBT/N/TZA/877, G/TBT/N/UGA/1724</v>
      </c>
      <c r="E131" s="6" t="s">
        <v>837</v>
      </c>
      <c r="F131" s="8" t="s">
        <v>861</v>
      </c>
      <c r="G131" s="8" t="s">
        <v>862</v>
      </c>
      <c r="I131" s="6" t="s">
        <v>21</v>
      </c>
      <c r="J131" s="6" t="s">
        <v>21</v>
      </c>
      <c r="K131" s="6" t="s">
        <v>71</v>
      </c>
      <c r="L131" s="6" t="s">
        <v>21</v>
      </c>
      <c r="M131" s="6"/>
      <c r="N131" s="7">
        <v>44996</v>
      </c>
      <c r="O131" s="6" t="s">
        <v>24</v>
      </c>
      <c r="P131" s="8" t="s">
        <v>650</v>
      </c>
      <c r="Q131" s="6" t="str">
        <f>HYPERLINK("https://docs.wto.org/imrd/directdoc.asp?DDFDocuments/t/G/TBTN23/EU944.DOCX", "https://docs.wto.org/imrd/directdoc.asp?DDFDocuments/t/G/TBTN23/EU944.DOCX")</f>
        <v>https://docs.wto.org/imrd/directdoc.asp?DDFDocuments/t/G/TBTN23/EU944.DOCX</v>
      </c>
      <c r="R131" s="6" t="str">
        <f>HYPERLINK("https://docs.wto.org/imrd/directdoc.asp?DDFDocuments/u/G/TBTN23/EU944.DOCX", "https://docs.wto.org/imrd/directdoc.asp?DDFDocuments/u/G/TBTN23/EU944.DOCX")</f>
        <v>https://docs.wto.org/imrd/directdoc.asp?DDFDocuments/u/G/TBTN23/EU944.DOCX</v>
      </c>
      <c r="S131" s="6"/>
    </row>
    <row r="132" spans="1:19" ht="30">
      <c r="A132" s="9" t="s">
        <v>978</v>
      </c>
      <c r="B132" s="8" t="s">
        <v>833</v>
      </c>
      <c r="C132" s="7">
        <v>44930</v>
      </c>
      <c r="D132" s="6" t="str">
        <f>HYPERLINK("https://eping.wto.org/en/Search?viewData= G/TBT/N/BDI/314, G/TBT/N/KEN/1363, G/TBT/N/RWA/755, G/TBT/N/TZA/878, G/TBT/N/UGA/1725"," G/TBT/N/BDI/314, G/TBT/N/KEN/1363, G/TBT/N/RWA/755, G/TBT/N/TZA/878, G/TBT/N/UGA/1725")</f>
        <v xml:space="preserve"> G/TBT/N/BDI/314, G/TBT/N/KEN/1363, G/TBT/N/RWA/755, G/TBT/N/TZA/878, G/TBT/N/UGA/1725</v>
      </c>
      <c r="E132" s="6" t="s">
        <v>151</v>
      </c>
      <c r="F132" s="8" t="s">
        <v>831</v>
      </c>
      <c r="G132" s="8" t="s">
        <v>832</v>
      </c>
      <c r="I132" s="6" t="s">
        <v>591</v>
      </c>
      <c r="J132" s="6" t="s">
        <v>555</v>
      </c>
      <c r="K132" s="6" t="s">
        <v>127</v>
      </c>
      <c r="L132" s="6" t="s">
        <v>23</v>
      </c>
      <c r="M132" s="6"/>
      <c r="N132" s="7">
        <v>44996</v>
      </c>
      <c r="O132" s="6" t="s">
        <v>24</v>
      </c>
      <c r="P132" s="8" t="s">
        <v>653</v>
      </c>
      <c r="Q132" s="6" t="str">
        <f>HYPERLINK("https://docs.wto.org/imrd/directdoc.asp?DDFDocuments/t/G/TBTN23/TZA884.DOCX", "https://docs.wto.org/imrd/directdoc.asp?DDFDocuments/t/G/TBTN23/TZA884.DOCX")</f>
        <v>https://docs.wto.org/imrd/directdoc.asp?DDFDocuments/t/G/TBTN23/TZA884.DOCX</v>
      </c>
      <c r="R132" s="6"/>
      <c r="S132" s="6" t="str">
        <f>HYPERLINK("https://docs.wto.org/imrd/directdoc.asp?DDFDocuments/v/G/TBTN23/TZA884.DOCX", "https://docs.wto.org/imrd/directdoc.asp?DDFDocuments/v/G/TBTN23/TZA884.DOCX")</f>
        <v>https://docs.wto.org/imrd/directdoc.asp?DDFDocuments/v/G/TBTN23/TZA884.DOCX</v>
      </c>
    </row>
    <row r="133" spans="1:19" ht="30">
      <c r="A133" s="9" t="s">
        <v>978</v>
      </c>
      <c r="B133" s="8" t="s">
        <v>833</v>
      </c>
      <c r="C133" s="7">
        <v>44930</v>
      </c>
      <c r="D133" s="6" t="str">
        <f>HYPERLINK("https://eping.wto.org/en/Search?viewData= G/TBT/N/BDI/315, G/TBT/N/KEN/1364, G/TBT/N/RWA/756, G/TBT/N/TZA/879, G/TBT/N/UGA/1726"," G/TBT/N/BDI/315, G/TBT/N/KEN/1364, G/TBT/N/RWA/756, G/TBT/N/TZA/879, G/TBT/N/UGA/1726")</f>
        <v xml:space="preserve"> G/TBT/N/BDI/315, G/TBT/N/KEN/1364, G/TBT/N/RWA/756, G/TBT/N/TZA/879, G/TBT/N/UGA/1726</v>
      </c>
      <c r="E133" s="6" t="s">
        <v>171</v>
      </c>
      <c r="F133" s="8" t="s">
        <v>842</v>
      </c>
      <c r="G133" s="8" t="s">
        <v>843</v>
      </c>
      <c r="I133" s="6" t="s">
        <v>657</v>
      </c>
      <c r="J133" s="6" t="s">
        <v>658</v>
      </c>
      <c r="K133" s="6" t="s">
        <v>659</v>
      </c>
      <c r="L133" s="6" t="s">
        <v>21</v>
      </c>
      <c r="M133" s="6"/>
      <c r="N133" s="7">
        <v>44996</v>
      </c>
      <c r="O133" s="6" t="s">
        <v>24</v>
      </c>
      <c r="P133" s="8" t="s">
        <v>660</v>
      </c>
      <c r="Q133" s="6" t="str">
        <f>HYPERLINK("https://docs.wto.org/imrd/directdoc.asp?DDFDocuments/t/G/TBTN23/TZA883.DOCX", "https://docs.wto.org/imrd/directdoc.asp?DDFDocuments/t/G/TBTN23/TZA883.DOCX")</f>
        <v>https://docs.wto.org/imrd/directdoc.asp?DDFDocuments/t/G/TBTN23/TZA883.DOCX</v>
      </c>
      <c r="R133" s="6"/>
      <c r="S133" s="6" t="str">
        <f>HYPERLINK("https://docs.wto.org/imrd/directdoc.asp?DDFDocuments/v/G/TBTN23/TZA883.DOCX", "https://docs.wto.org/imrd/directdoc.asp?DDFDocuments/v/G/TBTN23/TZA883.DOCX")</f>
        <v>https://docs.wto.org/imrd/directdoc.asp?DDFDocuments/v/G/TBTN23/TZA883.DOCX</v>
      </c>
    </row>
    <row r="134" spans="1:19" ht="30">
      <c r="A134" s="9" t="s">
        <v>978</v>
      </c>
      <c r="B134" s="8" t="s">
        <v>833</v>
      </c>
      <c r="C134" s="7">
        <v>44930</v>
      </c>
      <c r="D134" s="6" t="str">
        <f>HYPERLINK("https://eping.wto.org/en/Search?viewData= G/TBT/N/BDI/317, G/TBT/N/KEN/1366, G/TBT/N/RWA/758, G/TBT/N/TZA/881, G/TBT/N/UGA/1728"," G/TBT/N/BDI/317, G/TBT/N/KEN/1366, G/TBT/N/RWA/758, G/TBT/N/TZA/881, G/TBT/N/UGA/1728")</f>
        <v xml:space="preserve"> G/TBT/N/BDI/317, G/TBT/N/KEN/1366, G/TBT/N/RWA/758, G/TBT/N/TZA/881, G/TBT/N/UGA/1728</v>
      </c>
      <c r="E134" s="6" t="s">
        <v>151</v>
      </c>
      <c r="F134" s="8" t="s">
        <v>838</v>
      </c>
      <c r="G134" s="8" t="s">
        <v>839</v>
      </c>
      <c r="I134" s="6" t="s">
        <v>21</v>
      </c>
      <c r="J134" s="6" t="s">
        <v>21</v>
      </c>
      <c r="K134" s="6" t="s">
        <v>559</v>
      </c>
      <c r="L134" s="6" t="s">
        <v>50</v>
      </c>
      <c r="M134" s="6"/>
      <c r="N134" s="7" t="s">
        <v>21</v>
      </c>
      <c r="O134" s="6" t="s">
        <v>24</v>
      </c>
      <c r="P134" s="8" t="s">
        <v>664</v>
      </c>
      <c r="Q134" s="6" t="str">
        <f>HYPERLINK("https://docs.wto.org/imrd/directdoc.asp?DDFDocuments/t/G/TBTN23/ECU516.DOCX", "https://docs.wto.org/imrd/directdoc.asp?DDFDocuments/t/G/TBTN23/ECU516.DOCX")</f>
        <v>https://docs.wto.org/imrd/directdoc.asp?DDFDocuments/t/G/TBTN23/ECU516.DOCX</v>
      </c>
      <c r="R134" s="6"/>
      <c r="S134" s="6" t="str">
        <f>HYPERLINK("https://docs.wto.org/imrd/directdoc.asp?DDFDocuments/v/G/TBTN23/ECU516.DOCX", "https://docs.wto.org/imrd/directdoc.asp?DDFDocuments/v/G/TBTN23/ECU516.DOCX")</f>
        <v>https://docs.wto.org/imrd/directdoc.asp?DDFDocuments/v/G/TBTN23/ECU516.DOCX</v>
      </c>
    </row>
    <row r="135" spans="1:19" ht="30">
      <c r="A135" s="9" t="s">
        <v>978</v>
      </c>
      <c r="B135" s="8" t="s">
        <v>833</v>
      </c>
      <c r="C135" s="7">
        <v>44930</v>
      </c>
      <c r="D135" s="6" t="str">
        <f>HYPERLINK("https://eping.wto.org/en/Search?viewData= G/TBT/N/BDI/317, G/TBT/N/KEN/1366, G/TBT/N/RWA/758, G/TBT/N/TZA/881, G/TBT/N/UGA/1728"," G/TBT/N/BDI/317, G/TBT/N/KEN/1366, G/TBT/N/RWA/758, G/TBT/N/TZA/881, G/TBT/N/UGA/1728")</f>
        <v xml:space="preserve"> G/TBT/N/BDI/317, G/TBT/N/KEN/1366, G/TBT/N/RWA/758, G/TBT/N/TZA/881, G/TBT/N/UGA/1728</v>
      </c>
      <c r="E135" s="6" t="s">
        <v>26</v>
      </c>
      <c r="F135" s="8" t="s">
        <v>838</v>
      </c>
      <c r="G135" s="8" t="s">
        <v>839</v>
      </c>
      <c r="I135" s="6" t="s">
        <v>21</v>
      </c>
      <c r="J135" s="6" t="s">
        <v>669</v>
      </c>
      <c r="K135" s="6" t="s">
        <v>58</v>
      </c>
      <c r="L135" s="6" t="s">
        <v>21</v>
      </c>
      <c r="M135" s="6"/>
      <c r="N135" s="7">
        <v>44993</v>
      </c>
      <c r="O135" s="6" t="s">
        <v>24</v>
      </c>
      <c r="P135" s="6"/>
      <c r="Q135" s="6" t="str">
        <f>HYPERLINK("https://docs.wto.org/imrd/directdoc.asp?DDFDocuments/t/G/TBTN23/JAM114.DOCX", "https://docs.wto.org/imrd/directdoc.asp?DDFDocuments/t/G/TBTN23/JAM114.DOCX")</f>
        <v>https://docs.wto.org/imrd/directdoc.asp?DDFDocuments/t/G/TBTN23/JAM114.DOCX</v>
      </c>
      <c r="R135" s="6" t="str">
        <f>HYPERLINK("https://docs.wto.org/imrd/directdoc.asp?DDFDocuments/u/G/TBTN23/JAM114.DOCX", "https://docs.wto.org/imrd/directdoc.asp?DDFDocuments/u/G/TBTN23/JAM114.DOCX")</f>
        <v>https://docs.wto.org/imrd/directdoc.asp?DDFDocuments/u/G/TBTN23/JAM114.DOCX</v>
      </c>
      <c r="S135" s="6"/>
    </row>
    <row r="136" spans="1:19" ht="30">
      <c r="A136" s="9" t="s">
        <v>978</v>
      </c>
      <c r="B136" s="8" t="s">
        <v>833</v>
      </c>
      <c r="C136" s="7">
        <v>44930</v>
      </c>
      <c r="D136" s="6" t="str">
        <f>HYPERLINK("https://eping.wto.org/en/Search?viewData= G/TBT/N/BDI/314, G/TBT/N/KEN/1363, G/TBT/N/RWA/755, G/TBT/N/TZA/878, G/TBT/N/UGA/1725"," G/TBT/N/BDI/314, G/TBT/N/KEN/1363, G/TBT/N/RWA/755, G/TBT/N/TZA/878, G/TBT/N/UGA/1725")</f>
        <v xml:space="preserve"> G/TBT/N/BDI/314, G/TBT/N/KEN/1363, G/TBT/N/RWA/755, G/TBT/N/TZA/878, G/TBT/N/UGA/1725</v>
      </c>
      <c r="E136" s="6" t="s">
        <v>121</v>
      </c>
      <c r="F136" s="8" t="s">
        <v>831</v>
      </c>
      <c r="G136" s="8" t="s">
        <v>832</v>
      </c>
      <c r="I136" s="6" t="s">
        <v>673</v>
      </c>
      <c r="J136" s="6" t="s">
        <v>674</v>
      </c>
      <c r="K136" s="6" t="s">
        <v>32</v>
      </c>
      <c r="L136" s="6" t="s">
        <v>21</v>
      </c>
      <c r="M136" s="6"/>
      <c r="N136" s="7">
        <v>44994</v>
      </c>
      <c r="O136" s="6" t="s">
        <v>24</v>
      </c>
      <c r="P136" s="8" t="s">
        <v>675</v>
      </c>
      <c r="Q136" s="6" t="str">
        <f>HYPERLINK("https://docs.wto.org/imrd/directdoc.asp?DDFDocuments/t/G/TBTN23/BRA1469.DOCX", "https://docs.wto.org/imrd/directdoc.asp?DDFDocuments/t/G/TBTN23/BRA1469.DOCX")</f>
        <v>https://docs.wto.org/imrd/directdoc.asp?DDFDocuments/t/G/TBTN23/BRA1469.DOCX</v>
      </c>
      <c r="R136" s="6" t="str">
        <f>HYPERLINK("https://docs.wto.org/imrd/directdoc.asp?DDFDocuments/u/G/TBTN23/BRA1469.DOCX", "https://docs.wto.org/imrd/directdoc.asp?DDFDocuments/u/G/TBTN23/BRA1469.DOCX")</f>
        <v>https://docs.wto.org/imrd/directdoc.asp?DDFDocuments/u/G/TBTN23/BRA1469.DOCX</v>
      </c>
      <c r="S136" s="6"/>
    </row>
    <row r="137" spans="1:19" ht="30">
      <c r="A137" s="9" t="s">
        <v>978</v>
      </c>
      <c r="B137" s="8" t="s">
        <v>833</v>
      </c>
      <c r="C137" s="7">
        <v>44930</v>
      </c>
      <c r="D137" s="6" t="str">
        <f>HYPERLINK("https://eping.wto.org/en/Search?viewData= G/TBT/N/BDI/317, G/TBT/N/KEN/1366, G/TBT/N/RWA/758, G/TBT/N/TZA/881, G/TBT/N/UGA/1728"," G/TBT/N/BDI/317, G/TBT/N/KEN/1366, G/TBT/N/RWA/758, G/TBT/N/TZA/881, G/TBT/N/UGA/1728")</f>
        <v xml:space="preserve"> G/TBT/N/BDI/317, G/TBT/N/KEN/1366, G/TBT/N/RWA/758, G/TBT/N/TZA/881, G/TBT/N/UGA/1728</v>
      </c>
      <c r="E137" s="6" t="s">
        <v>121</v>
      </c>
      <c r="F137" s="8" t="s">
        <v>838</v>
      </c>
      <c r="G137" s="8" t="s">
        <v>839</v>
      </c>
      <c r="I137" s="6" t="s">
        <v>271</v>
      </c>
      <c r="J137" s="6" t="s">
        <v>272</v>
      </c>
      <c r="K137" s="6" t="s">
        <v>490</v>
      </c>
      <c r="L137" s="6" t="s">
        <v>23</v>
      </c>
      <c r="M137" s="6"/>
      <c r="N137" s="7">
        <v>44995</v>
      </c>
      <c r="O137" s="6" t="s">
        <v>24</v>
      </c>
      <c r="P137" s="8" t="s">
        <v>679</v>
      </c>
      <c r="Q137" s="6" t="str">
        <f>HYPERLINK("https://docs.wto.org/imrd/directdoc.asp?DDFDocuments/t/G/TBTN23/KEN1367.DOCX", "https://docs.wto.org/imrd/directdoc.asp?DDFDocuments/t/G/TBTN23/KEN1367.DOCX")</f>
        <v>https://docs.wto.org/imrd/directdoc.asp?DDFDocuments/t/G/TBTN23/KEN1367.DOCX</v>
      </c>
      <c r="R137" s="6" t="str">
        <f>HYPERLINK("https://docs.wto.org/imrd/directdoc.asp?DDFDocuments/u/G/TBTN23/KEN1367.DOCX", "https://docs.wto.org/imrd/directdoc.asp?DDFDocuments/u/G/TBTN23/KEN1367.DOCX")</f>
        <v>https://docs.wto.org/imrd/directdoc.asp?DDFDocuments/u/G/TBTN23/KEN1367.DOCX</v>
      </c>
      <c r="S137" s="6"/>
    </row>
    <row r="138" spans="1:19" ht="30">
      <c r="A138" s="2" t="s">
        <v>899</v>
      </c>
      <c r="B138" s="8" t="s">
        <v>752</v>
      </c>
      <c r="C138" s="7">
        <v>44931</v>
      </c>
      <c r="D138" s="6" t="str">
        <f>HYPERLINK("https://eping.wto.org/en/Search?viewData= G/TBT/N/BRA/1466"," G/TBT/N/BRA/1466")</f>
        <v xml:space="preserve"> G/TBT/N/BRA/1466</v>
      </c>
      <c r="E138" s="6" t="s">
        <v>505</v>
      </c>
      <c r="F138" s="8" t="s">
        <v>750</v>
      </c>
      <c r="G138" s="8" t="s">
        <v>751</v>
      </c>
      <c r="I138" s="6" t="s">
        <v>21</v>
      </c>
      <c r="J138" s="6" t="s">
        <v>683</v>
      </c>
      <c r="K138" s="6" t="s">
        <v>119</v>
      </c>
      <c r="L138" s="6" t="s">
        <v>21</v>
      </c>
      <c r="M138" s="6"/>
      <c r="N138" s="7">
        <v>44995</v>
      </c>
      <c r="O138" s="6" t="s">
        <v>24</v>
      </c>
      <c r="P138" s="8" t="s">
        <v>684</v>
      </c>
      <c r="Q138" s="6" t="str">
        <f>HYPERLINK("https://docs.wto.org/imrd/directdoc.asp?DDFDocuments/t/G/TBTN23/PAN124.DOCX", "https://docs.wto.org/imrd/directdoc.asp?DDFDocuments/t/G/TBTN23/PAN124.DOCX")</f>
        <v>https://docs.wto.org/imrd/directdoc.asp?DDFDocuments/t/G/TBTN23/PAN124.DOCX</v>
      </c>
      <c r="R138" s="6" t="str">
        <f>HYPERLINK("https://docs.wto.org/imrd/directdoc.asp?DDFDocuments/u/G/TBTN23/PAN124.DOCX", "https://docs.wto.org/imrd/directdoc.asp?DDFDocuments/u/G/TBTN23/PAN124.DOCX")</f>
        <v>https://docs.wto.org/imrd/directdoc.asp?DDFDocuments/u/G/TBTN23/PAN124.DOCX</v>
      </c>
      <c r="S138" s="6" t="str">
        <f>HYPERLINK("https://docs.wto.org/imrd/directdoc.asp?DDFDocuments/v/G/TBTN23/PAN124.DOCX", "https://docs.wto.org/imrd/directdoc.asp?DDFDocuments/v/G/TBTN23/PAN124.DOCX")</f>
        <v>https://docs.wto.org/imrd/directdoc.asp?DDFDocuments/v/G/TBTN23/PAN124.DOCX</v>
      </c>
    </row>
    <row r="139" spans="1:19" ht="120">
      <c r="A139" s="2" t="s">
        <v>899</v>
      </c>
      <c r="B139" s="8" t="s">
        <v>805</v>
      </c>
      <c r="C139" s="7">
        <v>44931</v>
      </c>
      <c r="D139" s="6" t="str">
        <f>HYPERLINK("https://eping.wto.org/en/Search?viewData= G/TBT/N/BRA/1468"," G/TBT/N/BRA/1468")</f>
        <v xml:space="preserve"> G/TBT/N/BRA/1468</v>
      </c>
      <c r="E139" s="6" t="s">
        <v>505</v>
      </c>
      <c r="F139" s="8" t="s">
        <v>803</v>
      </c>
      <c r="G139" s="8" t="s">
        <v>804</v>
      </c>
      <c r="I139" s="6" t="s">
        <v>21</v>
      </c>
      <c r="J139" s="6" t="s">
        <v>688</v>
      </c>
      <c r="K139" s="6" t="s">
        <v>58</v>
      </c>
      <c r="L139" s="6" t="s">
        <v>50</v>
      </c>
      <c r="M139" s="6"/>
      <c r="N139" s="7">
        <v>44945</v>
      </c>
      <c r="O139" s="6" t="s">
        <v>24</v>
      </c>
      <c r="P139" s="8" t="s">
        <v>689</v>
      </c>
      <c r="Q139" s="6" t="str">
        <f>HYPERLINK("https://docs.wto.org/imrd/directdoc.asp?DDFDocuments/t/G/TBTN23/EU943.DOCX", "https://docs.wto.org/imrd/directdoc.asp?DDFDocuments/t/G/TBTN23/EU943.DOCX")</f>
        <v>https://docs.wto.org/imrd/directdoc.asp?DDFDocuments/t/G/TBTN23/EU943.DOCX</v>
      </c>
      <c r="R139" s="6" t="str">
        <f>HYPERLINK("https://docs.wto.org/imrd/directdoc.asp?DDFDocuments/u/G/TBTN23/EU943.DOCX", "https://docs.wto.org/imrd/directdoc.asp?DDFDocuments/u/G/TBTN23/EU943.DOCX")</f>
        <v>https://docs.wto.org/imrd/directdoc.asp?DDFDocuments/u/G/TBTN23/EU943.DOCX</v>
      </c>
      <c r="S139" s="6"/>
    </row>
    <row r="140" spans="1:19" ht="45">
      <c r="A140" s="2" t="s">
        <v>899</v>
      </c>
      <c r="B140" s="8" t="s">
        <v>752</v>
      </c>
      <c r="C140" s="7">
        <v>44931</v>
      </c>
      <c r="D140" s="6" t="str">
        <f>HYPERLINK("https://eping.wto.org/en/Search?viewData= G/TBT/N/BRA/1467"," G/TBT/N/BRA/1467")</f>
        <v xml:space="preserve"> G/TBT/N/BRA/1467</v>
      </c>
      <c r="E140" s="6" t="s">
        <v>505</v>
      </c>
      <c r="F140" s="8" t="s">
        <v>822</v>
      </c>
      <c r="G140" s="8" t="s">
        <v>823</v>
      </c>
      <c r="I140" s="6" t="s">
        <v>21</v>
      </c>
      <c r="J140" s="6" t="s">
        <v>394</v>
      </c>
      <c r="K140" s="6" t="s">
        <v>447</v>
      </c>
      <c r="L140" s="6" t="s">
        <v>396</v>
      </c>
      <c r="M140" s="6"/>
      <c r="N140" s="7">
        <v>44995</v>
      </c>
      <c r="O140" s="6" t="s">
        <v>24</v>
      </c>
      <c r="P140" s="8" t="s">
        <v>693</v>
      </c>
      <c r="Q140" s="6" t="str">
        <f>HYPERLINK("https://docs.wto.org/imrd/directdoc.asp?DDFDocuments/t/G/TBTN23/KOR1124.DOCX", "https://docs.wto.org/imrd/directdoc.asp?DDFDocuments/t/G/TBTN23/KOR1124.DOCX")</f>
        <v>https://docs.wto.org/imrd/directdoc.asp?DDFDocuments/t/G/TBTN23/KOR1124.DOCX</v>
      </c>
      <c r="R140" s="6" t="str">
        <f>HYPERLINK("https://docs.wto.org/imrd/directdoc.asp?DDFDocuments/u/G/TBTN23/KOR1124.DOCX", "https://docs.wto.org/imrd/directdoc.asp?DDFDocuments/u/G/TBTN23/KOR1124.DOCX")</f>
        <v>https://docs.wto.org/imrd/directdoc.asp?DDFDocuments/u/G/TBTN23/KOR1124.DOCX</v>
      </c>
      <c r="S140" s="6"/>
    </row>
    <row r="141" spans="1:19" ht="60">
      <c r="A141" s="2" t="s">
        <v>928</v>
      </c>
      <c r="B141" s="8" t="s">
        <v>388</v>
      </c>
      <c r="C141" s="7">
        <v>44949</v>
      </c>
      <c r="D141" s="6" t="str">
        <f>HYPERLINK("https://eping.wto.org/en/Search?viewData= G/TBT/N/RWA/762"," G/TBT/N/RWA/762")</f>
        <v xml:space="preserve"> G/TBT/N/RWA/762</v>
      </c>
      <c r="E141" s="6" t="s">
        <v>151</v>
      </c>
      <c r="F141" s="8" t="s">
        <v>386</v>
      </c>
      <c r="G141" s="8" t="s">
        <v>387</v>
      </c>
      <c r="I141" s="6" t="s">
        <v>132</v>
      </c>
      <c r="J141" s="6" t="s">
        <v>133</v>
      </c>
      <c r="K141" s="6" t="s">
        <v>58</v>
      </c>
      <c r="L141" s="6" t="s">
        <v>50</v>
      </c>
      <c r="M141" s="6"/>
      <c r="N141" s="7">
        <v>45001</v>
      </c>
      <c r="O141" s="6" t="s">
        <v>24</v>
      </c>
      <c r="P141" s="8" t="s">
        <v>698</v>
      </c>
      <c r="Q141" s="6" t="str">
        <f>HYPERLINK("https://docs.wto.org/imrd/directdoc.asp?DDFDocuments/t/G/TBTN23/KGZ50.DOCX", "https://docs.wto.org/imrd/directdoc.asp?DDFDocuments/t/G/TBTN23/KGZ50.DOCX")</f>
        <v>https://docs.wto.org/imrd/directdoc.asp?DDFDocuments/t/G/TBTN23/KGZ50.DOCX</v>
      </c>
      <c r="R141" s="6" t="str">
        <f>HYPERLINK("https://docs.wto.org/imrd/directdoc.asp?DDFDocuments/u/G/TBTN23/KGZ50.DOCX", "https://docs.wto.org/imrd/directdoc.asp?DDFDocuments/u/G/TBTN23/KGZ50.DOCX")</f>
        <v>https://docs.wto.org/imrd/directdoc.asp?DDFDocuments/u/G/TBTN23/KGZ50.DOCX</v>
      </c>
      <c r="S141" s="6"/>
    </row>
    <row r="142" spans="1:19" ht="120">
      <c r="A142" s="9" t="s">
        <v>882</v>
      </c>
      <c r="B142" s="8" t="s">
        <v>76</v>
      </c>
      <c r="C142" s="7">
        <v>44951</v>
      </c>
      <c r="D142" s="6" t="str">
        <f>HYPERLINK("https://eping.wto.org/en/Search?viewData= G/TBT/N/KOR/1126"," G/TBT/N/KOR/1126")</f>
        <v xml:space="preserve"> G/TBT/N/KOR/1126</v>
      </c>
      <c r="E142" s="6" t="s">
        <v>73</v>
      </c>
      <c r="F142" s="8" t="s">
        <v>74</v>
      </c>
      <c r="G142" s="8" t="s">
        <v>75</v>
      </c>
      <c r="I142" s="6" t="s">
        <v>702</v>
      </c>
      <c r="J142" s="6" t="s">
        <v>703</v>
      </c>
      <c r="K142" s="6" t="s">
        <v>704</v>
      </c>
      <c r="L142" s="6" t="s">
        <v>21</v>
      </c>
      <c r="M142" s="6"/>
      <c r="N142" s="7">
        <v>44995</v>
      </c>
      <c r="O142" s="6" t="s">
        <v>24</v>
      </c>
      <c r="P142" s="8" t="s">
        <v>705</v>
      </c>
      <c r="Q142" s="6" t="str">
        <f>HYPERLINK("https://docs.wto.org/imrd/directdoc.asp?DDFDocuments/t/G/TBTN23/SAU1279.DOCX", "https://docs.wto.org/imrd/directdoc.asp?DDFDocuments/t/G/TBTN23/SAU1279.DOCX")</f>
        <v>https://docs.wto.org/imrd/directdoc.asp?DDFDocuments/t/G/TBTN23/SAU1279.DOCX</v>
      </c>
      <c r="R142" s="6" t="str">
        <f>HYPERLINK("https://docs.wto.org/imrd/directdoc.asp?DDFDocuments/u/G/TBTN23/SAU1279.DOCX", "https://docs.wto.org/imrd/directdoc.asp?DDFDocuments/u/G/TBTN23/SAU1279.DOCX")</f>
        <v>https://docs.wto.org/imrd/directdoc.asp?DDFDocuments/u/G/TBTN23/SAU1279.DOCX</v>
      </c>
      <c r="S142" s="6"/>
    </row>
    <row r="143" spans="1:19" ht="105">
      <c r="A143" s="2" t="s">
        <v>882</v>
      </c>
      <c r="B143" s="8" t="s">
        <v>568</v>
      </c>
      <c r="C143" s="7">
        <v>44938</v>
      </c>
      <c r="D143" s="6" t="str">
        <f>HYPERLINK("https://eping.wto.org/en/Search?viewData= G/TBT/N/KOR/1125"," G/TBT/N/KOR/1125")</f>
        <v xml:space="preserve"> G/TBT/N/KOR/1125</v>
      </c>
      <c r="E143" s="6" t="s">
        <v>73</v>
      </c>
      <c r="F143" s="8" t="s">
        <v>566</v>
      </c>
      <c r="G143" s="8" t="s">
        <v>567</v>
      </c>
      <c r="I143" s="6" t="s">
        <v>21</v>
      </c>
      <c r="J143" s="6" t="s">
        <v>710</v>
      </c>
      <c r="K143" s="6" t="s">
        <v>112</v>
      </c>
      <c r="L143" s="6" t="s">
        <v>21</v>
      </c>
      <c r="M143" s="6"/>
      <c r="N143" s="7">
        <v>44992</v>
      </c>
      <c r="O143" s="6" t="s">
        <v>24</v>
      </c>
      <c r="P143" s="8" t="s">
        <v>711</v>
      </c>
      <c r="Q143" s="6" t="str">
        <f>HYPERLINK("https://docs.wto.org/imrd/directdoc.asp?DDFDocuments/t/G/TBTN23/THA693.DOCX", "https://docs.wto.org/imrd/directdoc.asp?DDFDocuments/t/G/TBTN23/THA693.DOCX")</f>
        <v>https://docs.wto.org/imrd/directdoc.asp?DDFDocuments/t/G/TBTN23/THA693.DOCX</v>
      </c>
      <c r="R143" s="6" t="str">
        <f>HYPERLINK("https://docs.wto.org/imrd/directdoc.asp?DDFDocuments/u/G/TBTN23/THA693.DOCX", "https://docs.wto.org/imrd/directdoc.asp?DDFDocuments/u/G/TBTN23/THA693.DOCX")</f>
        <v>https://docs.wto.org/imrd/directdoc.asp?DDFDocuments/u/G/TBTN23/THA693.DOCX</v>
      </c>
      <c r="S143" s="6"/>
    </row>
    <row r="144" spans="1:19" ht="409.5">
      <c r="A144" s="2" t="s">
        <v>962</v>
      </c>
      <c r="B144" s="8" t="s">
        <v>687</v>
      </c>
      <c r="C144" s="7">
        <v>44935</v>
      </c>
      <c r="D144" s="6" t="str">
        <f>HYPERLINK("https://eping.wto.org/en/Search?viewData= G/TBT/N/EU/943"," G/TBT/N/EU/943")</f>
        <v xml:space="preserve"> G/TBT/N/EU/943</v>
      </c>
      <c r="E144" s="6" t="s">
        <v>34</v>
      </c>
      <c r="F144" s="8" t="s">
        <v>685</v>
      </c>
      <c r="G144" s="8" t="s">
        <v>686</v>
      </c>
      <c r="I144" s="6" t="s">
        <v>21</v>
      </c>
      <c r="J144" s="6" t="s">
        <v>471</v>
      </c>
      <c r="K144" s="6" t="s">
        <v>715</v>
      </c>
      <c r="L144" s="6" t="s">
        <v>473</v>
      </c>
      <c r="M144" s="6"/>
      <c r="N144" s="7">
        <v>44992</v>
      </c>
      <c r="O144" s="6" t="s">
        <v>24</v>
      </c>
      <c r="P144" s="8" t="s">
        <v>716</v>
      </c>
      <c r="Q144" s="6" t="str">
        <f>HYPERLINK("https://docs.wto.org/imrd/directdoc.asp?DDFDocuments/t/G/TBTN23/JPN760.DOCX", "https://docs.wto.org/imrd/directdoc.asp?DDFDocuments/t/G/TBTN23/JPN760.DOCX")</f>
        <v>https://docs.wto.org/imrd/directdoc.asp?DDFDocuments/t/G/TBTN23/JPN760.DOCX</v>
      </c>
      <c r="R144" s="6" t="str">
        <f>HYPERLINK("https://docs.wto.org/imrd/directdoc.asp?DDFDocuments/u/G/TBTN23/JPN760.DOCX", "https://docs.wto.org/imrd/directdoc.asp?DDFDocuments/u/G/TBTN23/JPN760.DOCX")</f>
        <v>https://docs.wto.org/imrd/directdoc.asp?DDFDocuments/u/G/TBTN23/JPN760.DOCX</v>
      </c>
      <c r="S144" s="6"/>
    </row>
    <row r="145" spans="1:19" ht="45">
      <c r="A145" s="2" t="s">
        <v>975</v>
      </c>
      <c r="B145" s="8" t="s">
        <v>813</v>
      </c>
      <c r="C145" s="7">
        <v>44931</v>
      </c>
      <c r="D145" s="6" t="str">
        <f>HYPERLINK("https://eping.wto.org/en/Search?viewData= G/TBT/N/TZA/882"," G/TBT/N/TZA/882")</f>
        <v xml:space="preserve"> G/TBT/N/TZA/882</v>
      </c>
      <c r="E145" s="6" t="s">
        <v>121</v>
      </c>
      <c r="F145" s="8" t="s">
        <v>811</v>
      </c>
      <c r="G145" s="8" t="s">
        <v>812</v>
      </c>
      <c r="I145" s="6" t="s">
        <v>21</v>
      </c>
      <c r="J145" s="6" t="s">
        <v>720</v>
      </c>
      <c r="K145" s="6" t="s">
        <v>721</v>
      </c>
      <c r="L145" s="6" t="s">
        <v>21</v>
      </c>
      <c r="M145" s="6"/>
      <c r="N145" s="7">
        <v>44962</v>
      </c>
      <c r="O145" s="6" t="s">
        <v>24</v>
      </c>
      <c r="P145" s="8" t="s">
        <v>722</v>
      </c>
      <c r="Q145" s="6" t="str">
        <f>HYPERLINK("https://docs.wto.org/imrd/directdoc.asp?DDFDocuments/t/G/TBTN23/USA1958.DOCX", "https://docs.wto.org/imrd/directdoc.asp?DDFDocuments/t/G/TBTN23/USA1958.DOCX")</f>
        <v>https://docs.wto.org/imrd/directdoc.asp?DDFDocuments/t/G/TBTN23/USA1958.DOCX</v>
      </c>
      <c r="R145" s="6" t="str">
        <f>HYPERLINK("https://docs.wto.org/imrd/directdoc.asp?DDFDocuments/u/G/TBTN23/USA1958.DOCX", "https://docs.wto.org/imrd/directdoc.asp?DDFDocuments/u/G/TBTN23/USA1958.DOCX")</f>
        <v>https://docs.wto.org/imrd/directdoc.asp?DDFDocuments/u/G/TBTN23/USA1958.DOCX</v>
      </c>
      <c r="S145" s="6"/>
    </row>
    <row r="146" spans="1:19" ht="75">
      <c r="A146" s="2" t="s">
        <v>970</v>
      </c>
      <c r="B146" s="8" t="s">
        <v>747</v>
      </c>
      <c r="C146" s="7">
        <v>44931</v>
      </c>
      <c r="D146" s="6" t="str">
        <f>HYPERLINK("https://eping.wto.org/en/Search?viewData= G/TBT/N/THA/692"," G/TBT/N/THA/692")</f>
        <v xml:space="preserve"> G/TBT/N/THA/692</v>
      </c>
      <c r="E146" s="6" t="s">
        <v>706</v>
      </c>
      <c r="F146" s="8" t="s">
        <v>745</v>
      </c>
      <c r="G146" s="8" t="s">
        <v>746</v>
      </c>
      <c r="I146" s="6" t="s">
        <v>21</v>
      </c>
      <c r="J146" s="6" t="s">
        <v>194</v>
      </c>
      <c r="K146" s="6" t="s">
        <v>447</v>
      </c>
      <c r="L146" s="6" t="s">
        <v>396</v>
      </c>
      <c r="M146" s="6"/>
      <c r="N146" s="7">
        <v>44991</v>
      </c>
      <c r="O146" s="6" t="s">
        <v>24</v>
      </c>
      <c r="P146" s="8" t="s">
        <v>725</v>
      </c>
      <c r="Q146" s="6" t="str">
        <f>HYPERLINK("https://docs.wto.org/imrd/directdoc.asp?DDFDocuments/t/G/TBTN23/SAU1278.DOCX", "https://docs.wto.org/imrd/directdoc.asp?DDFDocuments/t/G/TBTN23/SAU1278.DOCX")</f>
        <v>https://docs.wto.org/imrd/directdoc.asp?DDFDocuments/t/G/TBTN23/SAU1278.DOCX</v>
      </c>
      <c r="R146" s="6" t="str">
        <f>HYPERLINK("https://docs.wto.org/imrd/directdoc.asp?DDFDocuments/u/G/TBTN23/SAU1278.DOCX", "https://docs.wto.org/imrd/directdoc.asp?DDFDocuments/u/G/TBTN23/SAU1278.DOCX")</f>
        <v>https://docs.wto.org/imrd/directdoc.asp?DDFDocuments/u/G/TBTN23/SAU1278.DOCX</v>
      </c>
      <c r="S146" s="6" t="str">
        <f>HYPERLINK("https://docs.wto.org/imrd/directdoc.asp?DDFDocuments/v/G/TBTN23/SAU1278.DOCX", "https://docs.wto.org/imrd/directdoc.asp?DDFDocuments/v/G/TBTN23/SAU1278.DOCX")</f>
        <v>https://docs.wto.org/imrd/directdoc.asp?DDFDocuments/v/G/TBTN23/SAU1278.DOCX</v>
      </c>
    </row>
    <row r="147" spans="1:19" ht="30">
      <c r="A147" s="9" t="s">
        <v>910</v>
      </c>
      <c r="B147" s="8" t="s">
        <v>244</v>
      </c>
      <c r="C147" s="7">
        <v>44949</v>
      </c>
      <c r="D147" s="6" t="str">
        <f>HYPERLINK("https://eping.wto.org/en/Search?viewData= G/TBT/N/KEN/1377"," G/TBT/N/KEN/1377")</f>
        <v xml:space="preserve"> G/TBT/N/KEN/1377</v>
      </c>
      <c r="E147" s="6" t="s">
        <v>26</v>
      </c>
      <c r="F147" s="8" t="s">
        <v>242</v>
      </c>
      <c r="G147" s="8" t="s">
        <v>243</v>
      </c>
      <c r="I147" s="6" t="s">
        <v>21</v>
      </c>
      <c r="J147" s="6" t="s">
        <v>394</v>
      </c>
      <c r="K147" s="6" t="s">
        <v>38</v>
      </c>
      <c r="L147" s="6" t="s">
        <v>396</v>
      </c>
      <c r="M147" s="6"/>
      <c r="N147" s="7">
        <v>44991</v>
      </c>
      <c r="O147" s="6" t="s">
        <v>24</v>
      </c>
      <c r="P147" s="8" t="s">
        <v>730</v>
      </c>
      <c r="Q147" s="6" t="str">
        <f>HYPERLINK("https://docs.wto.org/imrd/directdoc.asp?DDFDocuments/t/G/TBTN23/IND241.DOCX", "https://docs.wto.org/imrd/directdoc.asp?DDFDocuments/t/G/TBTN23/IND241.DOCX")</f>
        <v>https://docs.wto.org/imrd/directdoc.asp?DDFDocuments/t/G/TBTN23/IND241.DOCX</v>
      </c>
      <c r="R147" s="6" t="str">
        <f>HYPERLINK("https://docs.wto.org/imrd/directdoc.asp?DDFDocuments/u/G/TBTN23/IND241.DOCX", "https://docs.wto.org/imrd/directdoc.asp?DDFDocuments/u/G/TBTN23/IND241.DOCX")</f>
        <v>https://docs.wto.org/imrd/directdoc.asp?DDFDocuments/u/G/TBTN23/IND241.DOCX</v>
      </c>
      <c r="S147" s="6" t="str">
        <f>HYPERLINK("https://docs.wto.org/imrd/directdoc.asp?DDFDocuments/v/G/TBTN23/IND241.DOCX", "https://docs.wto.org/imrd/directdoc.asp?DDFDocuments/v/G/TBTN23/IND241.DOCX")</f>
        <v>https://docs.wto.org/imrd/directdoc.asp?DDFDocuments/v/G/TBTN23/IND241.DOCX</v>
      </c>
    </row>
    <row r="148" spans="1:19" ht="30">
      <c r="A148" s="9" t="s">
        <v>910</v>
      </c>
      <c r="B148" s="8" t="s">
        <v>244</v>
      </c>
      <c r="C148" s="7">
        <v>44949</v>
      </c>
      <c r="D148" s="6" t="str">
        <f>HYPERLINK("https://eping.wto.org/en/Search?viewData= G/TBT/N/KEN/1376"," G/TBT/N/KEN/1376")</f>
        <v xml:space="preserve"> G/TBT/N/KEN/1376</v>
      </c>
      <c r="E148" s="6" t="s">
        <v>26</v>
      </c>
      <c r="F148" s="8" t="s">
        <v>283</v>
      </c>
      <c r="G148" s="8" t="s">
        <v>284</v>
      </c>
      <c r="I148" s="6" t="s">
        <v>21</v>
      </c>
      <c r="J148" s="6" t="s">
        <v>21</v>
      </c>
      <c r="K148" s="6" t="s">
        <v>58</v>
      </c>
      <c r="L148" s="6" t="s">
        <v>21</v>
      </c>
      <c r="M148" s="6"/>
      <c r="N148" s="7">
        <v>44991</v>
      </c>
      <c r="O148" s="6" t="s">
        <v>24</v>
      </c>
      <c r="P148" s="8" t="s">
        <v>735</v>
      </c>
      <c r="Q148" s="6" t="str">
        <f>HYPERLINK("https://docs.wto.org/imrd/directdoc.asp?DDFDocuments/t/G/TBTN23/IDN152.DOCX", "https://docs.wto.org/imrd/directdoc.asp?DDFDocuments/t/G/TBTN23/IDN152.DOCX")</f>
        <v>https://docs.wto.org/imrd/directdoc.asp?DDFDocuments/t/G/TBTN23/IDN152.DOCX</v>
      </c>
      <c r="R148" s="6" t="str">
        <f>HYPERLINK("https://docs.wto.org/imrd/directdoc.asp?DDFDocuments/u/G/TBTN23/IDN152.DOCX", "https://docs.wto.org/imrd/directdoc.asp?DDFDocuments/u/G/TBTN23/IDN152.DOCX")</f>
        <v>https://docs.wto.org/imrd/directdoc.asp?DDFDocuments/u/G/TBTN23/IDN152.DOCX</v>
      </c>
      <c r="S148" s="6" t="str">
        <f>HYPERLINK("https://docs.wto.org/imrd/directdoc.asp?DDFDocuments/v/G/TBTN23/IDN152.DOCX", "https://docs.wto.org/imrd/directdoc.asp?DDFDocuments/v/G/TBTN23/IDN152.DOCX")</f>
        <v>https://docs.wto.org/imrd/directdoc.asp?DDFDocuments/v/G/TBTN23/IDN152.DOCX</v>
      </c>
    </row>
    <row r="149" spans="1:19" ht="75">
      <c r="A149" s="9" t="s">
        <v>910</v>
      </c>
      <c r="B149" s="8" t="s">
        <v>244</v>
      </c>
      <c r="C149" s="7">
        <v>44949</v>
      </c>
      <c r="D149" s="6" t="str">
        <f>HYPERLINK("https://eping.wto.org/en/Search?viewData= G/TBT/N/KEN/1374"," G/TBT/N/KEN/1374")</f>
        <v xml:space="preserve"> G/TBT/N/KEN/1374</v>
      </c>
      <c r="E149" s="6" t="s">
        <v>26</v>
      </c>
      <c r="F149" s="8" t="s">
        <v>286</v>
      </c>
      <c r="G149" s="8" t="s">
        <v>287</v>
      </c>
      <c r="I149" s="6" t="s">
        <v>21</v>
      </c>
      <c r="J149" s="6" t="s">
        <v>738</v>
      </c>
      <c r="K149" s="6" t="s">
        <v>58</v>
      </c>
      <c r="L149" s="6" t="s">
        <v>21</v>
      </c>
      <c r="M149" s="6"/>
      <c r="N149" s="7">
        <v>44991</v>
      </c>
      <c r="O149" s="6" t="s">
        <v>24</v>
      </c>
      <c r="P149" s="8" t="s">
        <v>739</v>
      </c>
      <c r="Q149" s="6" t="str">
        <f>HYPERLINK("https://docs.wto.org/imrd/directdoc.asp?DDFDocuments/t/G/TBTN23/BRA1464.DOCX", "https://docs.wto.org/imrd/directdoc.asp?DDFDocuments/t/G/TBTN23/BRA1464.DOCX")</f>
        <v>https://docs.wto.org/imrd/directdoc.asp?DDFDocuments/t/G/TBTN23/BRA1464.DOCX</v>
      </c>
      <c r="R149" s="6" t="str">
        <f>HYPERLINK("https://docs.wto.org/imrd/directdoc.asp?DDFDocuments/u/G/TBTN23/BRA1464.DOCX", "https://docs.wto.org/imrd/directdoc.asp?DDFDocuments/u/G/TBTN23/BRA1464.DOCX")</f>
        <v>https://docs.wto.org/imrd/directdoc.asp?DDFDocuments/u/G/TBTN23/BRA1464.DOCX</v>
      </c>
      <c r="S149" s="6" t="str">
        <f>HYPERLINK("https://docs.wto.org/imrd/directdoc.asp?DDFDocuments/v/G/TBTN23/BRA1464.DOCX", "https://docs.wto.org/imrd/directdoc.asp?DDFDocuments/v/G/TBTN23/BRA1464.DOCX")</f>
        <v>https://docs.wto.org/imrd/directdoc.asp?DDFDocuments/v/G/TBTN23/BRA1464.DOCX</v>
      </c>
    </row>
    <row r="150" spans="1:19" ht="30">
      <c r="A150" s="2" t="s">
        <v>925</v>
      </c>
      <c r="B150" s="8" t="s">
        <v>357</v>
      </c>
      <c r="C150" s="7">
        <v>44949</v>
      </c>
      <c r="D150" s="6" t="str">
        <f>HYPERLINK("https://eping.wto.org/en/Search?viewData= G/TBT/N/RWA/780"," G/TBT/N/RWA/780")</f>
        <v xml:space="preserve"> G/TBT/N/RWA/780</v>
      </c>
      <c r="E150" s="6" t="s">
        <v>151</v>
      </c>
      <c r="F150" s="8" t="s">
        <v>355</v>
      </c>
      <c r="G150" s="8" t="s">
        <v>356</v>
      </c>
      <c r="I150" s="6" t="s">
        <v>21</v>
      </c>
      <c r="J150" s="6" t="s">
        <v>743</v>
      </c>
      <c r="K150" s="6" t="s">
        <v>42</v>
      </c>
      <c r="L150" s="6" t="s">
        <v>21</v>
      </c>
      <c r="M150" s="6"/>
      <c r="N150" s="7" t="s">
        <v>21</v>
      </c>
      <c r="O150" s="6" t="s">
        <v>24</v>
      </c>
      <c r="P150" s="8" t="s">
        <v>744</v>
      </c>
      <c r="Q150" s="6" t="str">
        <f>HYPERLINK("https://docs.wto.org/imrd/directdoc.asp?DDFDocuments/t/G/TBTN23/CAN687.DOCX", "https://docs.wto.org/imrd/directdoc.asp?DDFDocuments/t/G/TBTN23/CAN687.DOCX")</f>
        <v>https://docs.wto.org/imrd/directdoc.asp?DDFDocuments/t/G/TBTN23/CAN687.DOCX</v>
      </c>
      <c r="R150" s="6" t="str">
        <f>HYPERLINK("https://docs.wto.org/imrd/directdoc.asp?DDFDocuments/u/G/TBTN23/CAN687.DOCX", "https://docs.wto.org/imrd/directdoc.asp?DDFDocuments/u/G/TBTN23/CAN687.DOCX")</f>
        <v>https://docs.wto.org/imrd/directdoc.asp?DDFDocuments/u/G/TBTN23/CAN687.DOCX</v>
      </c>
      <c r="S150" s="6" t="str">
        <f>HYPERLINK("https://docs.wto.org/imrd/directdoc.asp?DDFDocuments/v/G/TBTN23/CAN687.DOCX", "https://docs.wto.org/imrd/directdoc.asp?DDFDocuments/v/G/TBTN23/CAN687.DOCX")</f>
        <v>https://docs.wto.org/imrd/directdoc.asp?DDFDocuments/v/G/TBTN23/CAN687.DOCX</v>
      </c>
    </row>
    <row r="151" spans="1:19" ht="30">
      <c r="A151" s="2" t="s">
        <v>925</v>
      </c>
      <c r="B151" s="8" t="s">
        <v>367</v>
      </c>
      <c r="C151" s="7">
        <v>44949</v>
      </c>
      <c r="D151" s="6" t="str">
        <f>HYPERLINK("https://eping.wto.org/en/Search?viewData= G/TBT/N/RWA/781"," G/TBT/N/RWA/781")</f>
        <v xml:space="preserve"> G/TBT/N/RWA/781</v>
      </c>
      <c r="E151" s="6" t="s">
        <v>151</v>
      </c>
      <c r="F151" s="8" t="s">
        <v>365</v>
      </c>
      <c r="G151" s="8" t="s">
        <v>366</v>
      </c>
      <c r="I151" s="6" t="s">
        <v>21</v>
      </c>
      <c r="J151" s="6" t="s">
        <v>748</v>
      </c>
      <c r="K151" s="6" t="s">
        <v>58</v>
      </c>
      <c r="L151" s="6" t="s">
        <v>21</v>
      </c>
      <c r="M151" s="6"/>
      <c r="N151" s="7">
        <v>44991</v>
      </c>
      <c r="O151" s="6" t="s">
        <v>24</v>
      </c>
      <c r="P151" s="8" t="s">
        <v>749</v>
      </c>
      <c r="Q151" s="6" t="str">
        <f>HYPERLINK("https://docs.wto.org/imrd/directdoc.asp?DDFDocuments/t/G/TBTN23/THA692.DOCX", "https://docs.wto.org/imrd/directdoc.asp?DDFDocuments/t/G/TBTN23/THA692.DOCX")</f>
        <v>https://docs.wto.org/imrd/directdoc.asp?DDFDocuments/t/G/TBTN23/THA692.DOCX</v>
      </c>
      <c r="R151" s="6" t="str">
        <f>HYPERLINK("https://docs.wto.org/imrd/directdoc.asp?DDFDocuments/u/G/TBTN23/THA692.DOCX", "https://docs.wto.org/imrd/directdoc.asp?DDFDocuments/u/G/TBTN23/THA692.DOCX")</f>
        <v>https://docs.wto.org/imrd/directdoc.asp?DDFDocuments/u/G/TBTN23/THA692.DOCX</v>
      </c>
      <c r="S151" s="6" t="str">
        <f>HYPERLINK("https://docs.wto.org/imrd/directdoc.asp?DDFDocuments/v/G/TBTN23/THA692.DOCX", "https://docs.wto.org/imrd/directdoc.asp?DDFDocuments/v/G/TBTN23/THA692.DOCX")</f>
        <v>https://docs.wto.org/imrd/directdoc.asp?DDFDocuments/v/G/TBTN23/THA692.DOCX</v>
      </c>
    </row>
    <row r="152" spans="1:19" ht="75">
      <c r="A152" s="2" t="s">
        <v>925</v>
      </c>
      <c r="B152" s="8" t="s">
        <v>367</v>
      </c>
      <c r="C152" s="7">
        <v>44949</v>
      </c>
      <c r="D152" s="6" t="str">
        <f>HYPERLINK("https://eping.wto.org/en/Search?viewData= G/TBT/N/RWA/774"," G/TBT/N/RWA/774")</f>
        <v xml:space="preserve"> G/TBT/N/RWA/774</v>
      </c>
      <c r="E152" s="6" t="s">
        <v>151</v>
      </c>
      <c r="F152" s="8" t="s">
        <v>411</v>
      </c>
      <c r="G152" s="8" t="s">
        <v>412</v>
      </c>
      <c r="I152" s="6" t="s">
        <v>98</v>
      </c>
      <c r="J152" s="6" t="s">
        <v>753</v>
      </c>
      <c r="K152" s="6" t="s">
        <v>58</v>
      </c>
      <c r="L152" s="6" t="s">
        <v>50</v>
      </c>
      <c r="M152" s="6"/>
      <c r="N152" s="7">
        <v>44991</v>
      </c>
      <c r="O152" s="6" t="s">
        <v>24</v>
      </c>
      <c r="P152" s="8" t="s">
        <v>754</v>
      </c>
      <c r="Q152" s="6" t="str">
        <f>HYPERLINK("https://docs.wto.org/imrd/directdoc.asp?DDFDocuments/t/G/TBTN23/BRA1466.DOCX", "https://docs.wto.org/imrd/directdoc.asp?DDFDocuments/t/G/TBTN23/BRA1466.DOCX")</f>
        <v>https://docs.wto.org/imrd/directdoc.asp?DDFDocuments/t/G/TBTN23/BRA1466.DOCX</v>
      </c>
      <c r="R152" s="6" t="str">
        <f>HYPERLINK("https://docs.wto.org/imrd/directdoc.asp?DDFDocuments/u/G/TBTN23/BRA1466.DOCX", "https://docs.wto.org/imrd/directdoc.asp?DDFDocuments/u/G/TBTN23/BRA1466.DOCX")</f>
        <v>https://docs.wto.org/imrd/directdoc.asp?DDFDocuments/u/G/TBTN23/BRA1466.DOCX</v>
      </c>
      <c r="S152" s="6" t="str">
        <f>HYPERLINK("https://docs.wto.org/imrd/directdoc.asp?DDFDocuments/v/G/TBTN23/BRA1466.DOCX", "https://docs.wto.org/imrd/directdoc.asp?DDFDocuments/v/G/TBTN23/BRA1466.DOCX")</f>
        <v>https://docs.wto.org/imrd/directdoc.asp?DDFDocuments/v/G/TBTN23/BRA1466.DOCX</v>
      </c>
    </row>
    <row r="153" spans="1:19" ht="45">
      <c r="A153" s="2" t="s">
        <v>927</v>
      </c>
      <c r="B153" s="8" t="s">
        <v>367</v>
      </c>
      <c r="C153" s="7">
        <v>44949</v>
      </c>
      <c r="D153" s="6" t="str">
        <f>HYPERLINK("https://eping.wto.org/en/Search?viewData= G/TBT/N/RWA/772"," G/TBT/N/RWA/772")</f>
        <v xml:space="preserve"> G/TBT/N/RWA/772</v>
      </c>
      <c r="E153" s="6" t="s">
        <v>151</v>
      </c>
      <c r="F153" s="8" t="s">
        <v>380</v>
      </c>
      <c r="G153" s="8" t="s">
        <v>381</v>
      </c>
      <c r="I153" s="6" t="s">
        <v>758</v>
      </c>
      <c r="J153" s="6" t="s">
        <v>57</v>
      </c>
      <c r="K153" s="6" t="s">
        <v>759</v>
      </c>
      <c r="L153" s="6" t="s">
        <v>50</v>
      </c>
      <c r="M153" s="6"/>
      <c r="N153" s="7">
        <v>44991</v>
      </c>
      <c r="O153" s="6" t="s">
        <v>24</v>
      </c>
      <c r="P153" s="8" t="s">
        <v>760</v>
      </c>
      <c r="Q153" s="6" t="str">
        <f>HYPERLINK("https://docs.wto.org/imrd/directdoc.asp?DDFDocuments/t/G/TBTN23/AUS151.DOCX", "https://docs.wto.org/imrd/directdoc.asp?DDFDocuments/t/G/TBTN23/AUS151.DOCX")</f>
        <v>https://docs.wto.org/imrd/directdoc.asp?DDFDocuments/t/G/TBTN23/AUS151.DOCX</v>
      </c>
      <c r="R153" s="6" t="str">
        <f>HYPERLINK("https://docs.wto.org/imrd/directdoc.asp?DDFDocuments/u/G/TBTN23/AUS151.DOCX", "https://docs.wto.org/imrd/directdoc.asp?DDFDocuments/u/G/TBTN23/AUS151.DOCX")</f>
        <v>https://docs.wto.org/imrd/directdoc.asp?DDFDocuments/u/G/TBTN23/AUS151.DOCX</v>
      </c>
      <c r="S153" s="6" t="str">
        <f>HYPERLINK("https://docs.wto.org/imrd/directdoc.asp?DDFDocuments/v/G/TBTN23/AUS151.DOCX", "https://docs.wto.org/imrd/directdoc.asp?DDFDocuments/v/G/TBTN23/AUS151.DOCX")</f>
        <v>https://docs.wto.org/imrd/directdoc.asp?DDFDocuments/v/G/TBTN23/AUS151.DOCX</v>
      </c>
    </row>
    <row r="154" spans="1:19" ht="75">
      <c r="A154" s="9" t="s">
        <v>935</v>
      </c>
      <c r="B154" s="8" t="s">
        <v>463</v>
      </c>
      <c r="C154" s="7">
        <v>44945</v>
      </c>
      <c r="D154" s="6" t="str">
        <f>HYPERLINK("https://eping.wto.org/en/Search?viewData= G/TBT/N/URY/71"," G/TBT/N/URY/71")</f>
        <v xml:space="preserve"> G/TBT/N/URY/71</v>
      </c>
      <c r="E154" s="6" t="s">
        <v>59</v>
      </c>
      <c r="F154" s="8" t="s">
        <v>461</v>
      </c>
      <c r="G154" s="8" t="s">
        <v>462</v>
      </c>
      <c r="I154" s="6" t="s">
        <v>21</v>
      </c>
      <c r="J154" s="6" t="s">
        <v>764</v>
      </c>
      <c r="K154" s="6" t="s">
        <v>620</v>
      </c>
      <c r="L154" s="6" t="s">
        <v>396</v>
      </c>
      <c r="M154" s="6"/>
      <c r="N154" s="7">
        <v>44991</v>
      </c>
      <c r="O154" s="6" t="s">
        <v>24</v>
      </c>
      <c r="P154" s="8" t="s">
        <v>765</v>
      </c>
      <c r="Q154" s="6" t="str">
        <f>HYPERLINK("https://docs.wto.org/imrd/directdoc.asp?DDFDocuments/t/G/TBTN23/CHL617.DOCX", "https://docs.wto.org/imrd/directdoc.asp?DDFDocuments/t/G/TBTN23/CHL617.DOCX")</f>
        <v>https://docs.wto.org/imrd/directdoc.asp?DDFDocuments/t/G/TBTN23/CHL617.DOCX</v>
      </c>
      <c r="R154" s="6" t="str">
        <f>HYPERLINK("https://docs.wto.org/imrd/directdoc.asp?DDFDocuments/u/G/TBTN23/CHL617.DOCX", "https://docs.wto.org/imrd/directdoc.asp?DDFDocuments/u/G/TBTN23/CHL617.DOCX")</f>
        <v>https://docs.wto.org/imrd/directdoc.asp?DDFDocuments/u/G/TBTN23/CHL617.DOCX</v>
      </c>
      <c r="S154" s="6" t="str">
        <f>HYPERLINK("https://docs.wto.org/imrd/directdoc.asp?DDFDocuments/v/G/TBTN23/CHL617.DOCX", "https://docs.wto.org/imrd/directdoc.asp?DDFDocuments/v/G/TBTN23/CHL617.DOCX")</f>
        <v>https://docs.wto.org/imrd/directdoc.asp?DDFDocuments/v/G/TBTN23/CHL617.DOCX</v>
      </c>
    </row>
    <row r="155" spans="1:19" ht="60">
      <c r="A155" s="9" t="s">
        <v>931</v>
      </c>
      <c r="B155" s="8" t="s">
        <v>332</v>
      </c>
      <c r="C155" s="7">
        <v>44949</v>
      </c>
      <c r="D155" s="6" t="str">
        <f>HYPERLINK("https://eping.wto.org/en/Search?viewData= G/TBT/N/RWA/779"," G/TBT/N/RWA/779")</f>
        <v xml:space="preserve"> G/TBT/N/RWA/779</v>
      </c>
      <c r="E155" s="6" t="s">
        <v>151</v>
      </c>
      <c r="F155" s="8" t="s">
        <v>433</v>
      </c>
      <c r="G155" s="8" t="s">
        <v>434</v>
      </c>
      <c r="I155" s="6" t="s">
        <v>21</v>
      </c>
      <c r="J155" s="6" t="s">
        <v>194</v>
      </c>
      <c r="K155" s="6" t="s">
        <v>447</v>
      </c>
      <c r="L155" s="6" t="s">
        <v>396</v>
      </c>
      <c r="M155" s="6"/>
      <c r="N155" s="7">
        <v>44991</v>
      </c>
      <c r="O155" s="6" t="s">
        <v>24</v>
      </c>
      <c r="P155" s="8" t="s">
        <v>768</v>
      </c>
      <c r="Q155" s="6" t="str">
        <f>HYPERLINK("https://docs.wto.org/imrd/directdoc.asp?DDFDocuments/t/G/TBTN23/SAU1277.DOCX", "https://docs.wto.org/imrd/directdoc.asp?DDFDocuments/t/G/TBTN23/SAU1277.DOCX")</f>
        <v>https://docs.wto.org/imrd/directdoc.asp?DDFDocuments/t/G/TBTN23/SAU1277.DOCX</v>
      </c>
      <c r="R155" s="6" t="str">
        <f>HYPERLINK("https://docs.wto.org/imrd/directdoc.asp?DDFDocuments/u/G/TBTN23/SAU1277.DOCX", "https://docs.wto.org/imrd/directdoc.asp?DDFDocuments/u/G/TBTN23/SAU1277.DOCX")</f>
        <v>https://docs.wto.org/imrd/directdoc.asp?DDFDocuments/u/G/TBTN23/SAU1277.DOCX</v>
      </c>
      <c r="S155" s="6" t="str">
        <f>HYPERLINK("https://docs.wto.org/imrd/directdoc.asp?DDFDocuments/v/G/TBTN23/SAU1277.DOCX", "https://docs.wto.org/imrd/directdoc.asp?DDFDocuments/v/G/TBTN23/SAU1277.DOCX")</f>
        <v>https://docs.wto.org/imrd/directdoc.asp?DDFDocuments/v/G/TBTN23/SAU1277.DOCX</v>
      </c>
    </row>
    <row r="156" spans="1:19" ht="60">
      <c r="A156" s="9" t="s">
        <v>922</v>
      </c>
      <c r="B156" s="10" t="s">
        <v>332</v>
      </c>
      <c r="C156" s="7">
        <v>44949</v>
      </c>
      <c r="D156" s="6" t="str">
        <f>HYPERLINK("https://eping.wto.org/en/Search?viewData= G/TBT/N/RWA/777"," G/TBT/N/RWA/777")</f>
        <v xml:space="preserve"> G/TBT/N/RWA/777</v>
      </c>
      <c r="E156" s="6" t="s">
        <v>151</v>
      </c>
      <c r="F156" s="8" t="s">
        <v>330</v>
      </c>
      <c r="G156" s="8" t="s">
        <v>331</v>
      </c>
      <c r="I156" s="6" t="s">
        <v>21</v>
      </c>
      <c r="J156" s="6" t="s">
        <v>394</v>
      </c>
      <c r="K156" s="6" t="s">
        <v>92</v>
      </c>
      <c r="L156" s="6" t="s">
        <v>23</v>
      </c>
      <c r="M156" s="6"/>
      <c r="N156" s="7">
        <v>44991</v>
      </c>
      <c r="O156" s="6" t="s">
        <v>24</v>
      </c>
      <c r="P156" s="8" t="s">
        <v>771</v>
      </c>
      <c r="Q156" s="6" t="str">
        <f>HYPERLINK("https://docs.wto.org/imrd/directdoc.asp?DDFDocuments/t/G/TBTN23/ISR1276.DOCX", "https://docs.wto.org/imrd/directdoc.asp?DDFDocuments/t/G/TBTN23/ISR1276.DOCX")</f>
        <v>https://docs.wto.org/imrd/directdoc.asp?DDFDocuments/t/G/TBTN23/ISR1276.DOCX</v>
      </c>
      <c r="R156" s="6" t="str">
        <f>HYPERLINK("https://docs.wto.org/imrd/directdoc.asp?DDFDocuments/u/G/TBTN23/ISR1276.DOCX", "https://docs.wto.org/imrd/directdoc.asp?DDFDocuments/u/G/TBTN23/ISR1276.DOCX")</f>
        <v>https://docs.wto.org/imrd/directdoc.asp?DDFDocuments/u/G/TBTN23/ISR1276.DOCX</v>
      </c>
      <c r="S156" s="6" t="str">
        <f>HYPERLINK("https://docs.wto.org/imrd/directdoc.asp?DDFDocuments/v/G/TBTN23/ISR1276.DOCX", "https://docs.wto.org/imrd/directdoc.asp?DDFDocuments/v/G/TBTN23/ISR1276.DOCX")</f>
        <v>https://docs.wto.org/imrd/directdoc.asp?DDFDocuments/v/G/TBTN23/ISR1276.DOCX</v>
      </c>
    </row>
    <row r="157" spans="1:19" ht="75">
      <c r="A157" s="2" t="s">
        <v>922</v>
      </c>
      <c r="B157" s="8" t="s">
        <v>332</v>
      </c>
      <c r="C157" s="7">
        <v>44949</v>
      </c>
      <c r="D157" s="6" t="str">
        <f>HYPERLINK("https://eping.wto.org/en/Search?viewData= G/TBT/N/RWA/776"," G/TBT/N/RWA/776")</f>
        <v xml:space="preserve"> G/TBT/N/RWA/776</v>
      </c>
      <c r="E157" s="6" t="s">
        <v>151</v>
      </c>
      <c r="F157" s="8" t="s">
        <v>398</v>
      </c>
      <c r="G157" s="8" t="s">
        <v>399</v>
      </c>
      <c r="I157" s="6" t="s">
        <v>21</v>
      </c>
      <c r="J157" s="6" t="s">
        <v>775</v>
      </c>
      <c r="K157" s="6" t="s">
        <v>38</v>
      </c>
      <c r="L157" s="6" t="s">
        <v>23</v>
      </c>
      <c r="M157" s="6"/>
      <c r="N157" s="7">
        <v>44991</v>
      </c>
      <c r="O157" s="6" t="s">
        <v>24</v>
      </c>
      <c r="P157" s="8" t="s">
        <v>776</v>
      </c>
      <c r="Q157" s="6" t="str">
        <f>HYPERLINK("https://docs.wto.org/imrd/directdoc.asp?DDFDocuments/t/G/TBTN23/IND239.DOCX", "https://docs.wto.org/imrd/directdoc.asp?DDFDocuments/t/G/TBTN23/IND239.DOCX")</f>
        <v>https://docs.wto.org/imrd/directdoc.asp?DDFDocuments/t/G/TBTN23/IND239.DOCX</v>
      </c>
      <c r="R157" s="6" t="str">
        <f>HYPERLINK("https://docs.wto.org/imrd/directdoc.asp?DDFDocuments/u/G/TBTN23/IND239.DOCX", "https://docs.wto.org/imrd/directdoc.asp?DDFDocuments/u/G/TBTN23/IND239.DOCX")</f>
        <v>https://docs.wto.org/imrd/directdoc.asp?DDFDocuments/u/G/TBTN23/IND239.DOCX</v>
      </c>
      <c r="S157" s="6" t="str">
        <f>HYPERLINK("https://docs.wto.org/imrd/directdoc.asp?DDFDocuments/v/G/TBTN23/IND239.DOCX", "https://docs.wto.org/imrd/directdoc.asp?DDFDocuments/v/G/TBTN23/IND239.DOCX")</f>
        <v>https://docs.wto.org/imrd/directdoc.asp?DDFDocuments/v/G/TBTN23/IND239.DOCX</v>
      </c>
    </row>
    <row r="158" spans="1:19" ht="120">
      <c r="A158" s="2" t="s">
        <v>898</v>
      </c>
      <c r="B158" s="8" t="s">
        <v>608</v>
      </c>
      <c r="C158" s="7">
        <v>44931</v>
      </c>
      <c r="D158" s="6" t="str">
        <f>HYPERLINK("https://eping.wto.org/en/Search?viewData= G/TBT/N/AUS/152"," G/TBT/N/AUS/152")</f>
        <v xml:space="preserve"> G/TBT/N/AUS/152</v>
      </c>
      <c r="E158" s="6" t="s">
        <v>522</v>
      </c>
      <c r="F158" s="8" t="s">
        <v>606</v>
      </c>
      <c r="G158" s="8" t="s">
        <v>825</v>
      </c>
      <c r="I158" s="6" t="s">
        <v>21</v>
      </c>
      <c r="J158" s="6" t="s">
        <v>780</v>
      </c>
      <c r="K158" s="6" t="s">
        <v>620</v>
      </c>
      <c r="L158" s="6" t="s">
        <v>21</v>
      </c>
      <c r="M158" s="6"/>
      <c r="N158" s="7">
        <v>44967</v>
      </c>
      <c r="O158" s="6" t="s">
        <v>24</v>
      </c>
      <c r="P158" s="8" t="s">
        <v>781</v>
      </c>
      <c r="Q158" s="6" t="str">
        <f>HYPERLINK("https://docs.wto.org/imrd/directdoc.asp?DDFDocuments/t/G/TBTN23/USA1956.DOCX", "https://docs.wto.org/imrd/directdoc.asp?DDFDocuments/t/G/TBTN23/USA1956.DOCX")</f>
        <v>https://docs.wto.org/imrd/directdoc.asp?DDFDocuments/t/G/TBTN23/USA1956.DOCX</v>
      </c>
      <c r="R158" s="6" t="str">
        <f>HYPERLINK("https://docs.wto.org/imrd/directdoc.asp?DDFDocuments/u/G/TBTN23/USA1956.DOCX", "https://docs.wto.org/imrd/directdoc.asp?DDFDocuments/u/G/TBTN23/USA1956.DOCX")</f>
        <v>https://docs.wto.org/imrd/directdoc.asp?DDFDocuments/u/G/TBTN23/USA1956.DOCX</v>
      </c>
      <c r="S158" s="6" t="str">
        <f>HYPERLINK("https://docs.wto.org/imrd/directdoc.asp?DDFDocuments/v/G/TBTN23/USA1956.DOCX", "https://docs.wto.org/imrd/directdoc.asp?DDFDocuments/v/G/TBTN23/USA1956.DOCX")</f>
        <v>https://docs.wto.org/imrd/directdoc.asp?DDFDocuments/v/G/TBTN23/USA1956.DOCX</v>
      </c>
    </row>
    <row r="159" spans="1:19" ht="60">
      <c r="A159" s="2" t="s">
        <v>947</v>
      </c>
      <c r="B159" s="8" t="s">
        <v>537</v>
      </c>
      <c r="C159" s="7">
        <v>44939</v>
      </c>
      <c r="D159" s="6" t="str">
        <f>HYPERLINK("https://eping.wto.org/en/Search?viewData= G/TBT/N/PER/147"," G/TBT/N/PER/147")</f>
        <v xml:space="preserve"> G/TBT/N/PER/147</v>
      </c>
      <c r="E159" s="6" t="s">
        <v>534</v>
      </c>
      <c r="F159" s="8" t="s">
        <v>535</v>
      </c>
      <c r="G159" s="8" t="s">
        <v>536</v>
      </c>
      <c r="I159" s="6" t="s">
        <v>785</v>
      </c>
      <c r="J159" s="6" t="s">
        <v>786</v>
      </c>
      <c r="K159" s="6" t="s">
        <v>32</v>
      </c>
      <c r="L159" s="6" t="s">
        <v>23</v>
      </c>
      <c r="M159" s="6"/>
      <c r="N159" s="7" t="s">
        <v>21</v>
      </c>
      <c r="O159" s="6" t="s">
        <v>24</v>
      </c>
      <c r="P159" s="8" t="s">
        <v>787</v>
      </c>
      <c r="Q159" s="6" t="str">
        <f>HYPERLINK("https://docs.wto.org/imrd/directdoc.asp?DDFDocuments/t/G/TBTN23/BRA1465.DOCX", "https://docs.wto.org/imrd/directdoc.asp?DDFDocuments/t/G/TBTN23/BRA1465.DOCX")</f>
        <v>https://docs.wto.org/imrd/directdoc.asp?DDFDocuments/t/G/TBTN23/BRA1465.DOCX</v>
      </c>
      <c r="R159" s="6" t="str">
        <f>HYPERLINK("https://docs.wto.org/imrd/directdoc.asp?DDFDocuments/u/G/TBTN23/BRA1465.DOCX", "https://docs.wto.org/imrd/directdoc.asp?DDFDocuments/u/G/TBTN23/BRA1465.DOCX")</f>
        <v>https://docs.wto.org/imrd/directdoc.asp?DDFDocuments/u/G/TBTN23/BRA1465.DOCX</v>
      </c>
      <c r="S159" s="6" t="str">
        <f>HYPERLINK("https://docs.wto.org/imrd/directdoc.asp?DDFDocuments/v/G/TBTN23/BRA1465.DOCX", "https://docs.wto.org/imrd/directdoc.asp?DDFDocuments/v/G/TBTN23/BRA1465.DOCX")</f>
        <v>https://docs.wto.org/imrd/directdoc.asp?DDFDocuments/v/G/TBTN23/BRA1465.DOCX</v>
      </c>
    </row>
    <row r="160" spans="1:19" ht="135">
      <c r="A160" s="9" t="s">
        <v>896</v>
      </c>
      <c r="B160" s="8" t="s">
        <v>847</v>
      </c>
      <c r="C160" s="7">
        <v>44930</v>
      </c>
      <c r="D160" s="6" t="str">
        <f>HYPERLINK("https://eping.wto.org/en/Search?viewData= G/TBT/N/KEN/1359"," G/TBT/N/KEN/1359")</f>
        <v xml:space="preserve"> G/TBT/N/KEN/1359</v>
      </c>
      <c r="E160" s="6" t="s">
        <v>26</v>
      </c>
      <c r="F160" s="8" t="s">
        <v>845</v>
      </c>
      <c r="G160" s="8" t="s">
        <v>846</v>
      </c>
      <c r="I160" s="6" t="s">
        <v>791</v>
      </c>
      <c r="J160" s="6" t="s">
        <v>792</v>
      </c>
      <c r="K160" s="6" t="s">
        <v>793</v>
      </c>
      <c r="L160" s="6" t="s">
        <v>21</v>
      </c>
      <c r="M160" s="6"/>
      <c r="N160" s="7">
        <v>44991</v>
      </c>
      <c r="O160" s="6" t="s">
        <v>24</v>
      </c>
      <c r="P160" s="8" t="s">
        <v>794</v>
      </c>
      <c r="Q160" s="6" t="str">
        <f>HYPERLINK("https://docs.wto.org/imrd/directdoc.asp?DDFDocuments/t/G/TBTN23/SAU1276.DOCX", "https://docs.wto.org/imrd/directdoc.asp?DDFDocuments/t/G/TBTN23/SAU1276.DOCX")</f>
        <v>https://docs.wto.org/imrd/directdoc.asp?DDFDocuments/t/G/TBTN23/SAU1276.DOCX</v>
      </c>
      <c r="R160" s="6" t="str">
        <f>HYPERLINK("https://docs.wto.org/imrd/directdoc.asp?DDFDocuments/u/G/TBTN23/SAU1276.DOCX", "https://docs.wto.org/imrd/directdoc.asp?DDFDocuments/u/G/TBTN23/SAU1276.DOCX")</f>
        <v>https://docs.wto.org/imrd/directdoc.asp?DDFDocuments/u/G/TBTN23/SAU1276.DOCX</v>
      </c>
      <c r="S160" s="6" t="str">
        <f>HYPERLINK("https://docs.wto.org/imrd/directdoc.asp?DDFDocuments/v/G/TBTN23/SAU1276.DOCX", "https://docs.wto.org/imrd/directdoc.asp?DDFDocuments/v/G/TBTN23/SAU1276.DOCX")</f>
        <v>https://docs.wto.org/imrd/directdoc.asp?DDFDocuments/v/G/TBTN23/SAU1276.DOCX</v>
      </c>
    </row>
    <row r="161" spans="1:19" ht="60">
      <c r="A161" s="9" t="s">
        <v>896</v>
      </c>
      <c r="B161" s="8" t="s">
        <v>847</v>
      </c>
      <c r="C161" s="7">
        <v>44930</v>
      </c>
      <c r="D161" s="6" t="str">
        <f>HYPERLINK("https://eping.wto.org/en/Search?viewData= G/TBT/N/KEN/1361"," G/TBT/N/KEN/1361")</f>
        <v xml:space="preserve"> G/TBT/N/KEN/1361</v>
      </c>
      <c r="E161" s="6" t="s">
        <v>26</v>
      </c>
      <c r="F161" s="8" t="s">
        <v>855</v>
      </c>
      <c r="G161" s="8" t="s">
        <v>856</v>
      </c>
      <c r="I161" s="6" t="s">
        <v>21</v>
      </c>
      <c r="J161" s="6" t="s">
        <v>798</v>
      </c>
      <c r="K161" s="6" t="s">
        <v>58</v>
      </c>
      <c r="L161" s="6" t="s">
        <v>23</v>
      </c>
      <c r="M161" s="6"/>
      <c r="N161" s="7">
        <v>44991</v>
      </c>
      <c r="O161" s="6" t="s">
        <v>24</v>
      </c>
      <c r="P161" s="8" t="s">
        <v>799</v>
      </c>
      <c r="Q161" s="6" t="str">
        <f>HYPERLINK("https://docs.wto.org/imrd/directdoc.asp?DDFDocuments/t/G/TBTN23/THA691.DOCX", "https://docs.wto.org/imrd/directdoc.asp?DDFDocuments/t/G/TBTN23/THA691.DOCX")</f>
        <v>https://docs.wto.org/imrd/directdoc.asp?DDFDocuments/t/G/TBTN23/THA691.DOCX</v>
      </c>
      <c r="R161" s="6" t="str">
        <f>HYPERLINK("https://docs.wto.org/imrd/directdoc.asp?DDFDocuments/u/G/TBTN23/THA691.DOCX", "https://docs.wto.org/imrd/directdoc.asp?DDFDocuments/u/G/TBTN23/THA691.DOCX")</f>
        <v>https://docs.wto.org/imrd/directdoc.asp?DDFDocuments/u/G/TBTN23/THA691.DOCX</v>
      </c>
      <c r="S161" s="6" t="str">
        <f>HYPERLINK("https://docs.wto.org/imrd/directdoc.asp?DDFDocuments/v/G/TBTN23/THA691.DOCX", "https://docs.wto.org/imrd/directdoc.asp?DDFDocuments/v/G/TBTN23/THA691.DOCX")</f>
        <v>https://docs.wto.org/imrd/directdoc.asp?DDFDocuments/v/G/TBTN23/THA691.DOCX</v>
      </c>
    </row>
    <row r="162" spans="1:19" ht="30">
      <c r="A162" s="9" t="s">
        <v>896</v>
      </c>
      <c r="B162" s="8" t="s">
        <v>847</v>
      </c>
      <c r="C162" s="7">
        <v>44930</v>
      </c>
      <c r="D162" s="6" t="str">
        <f>HYPERLINK("https://eping.wto.org/en/Search?viewData= G/TBT/N/KEN/1360"," G/TBT/N/KEN/1360")</f>
        <v xml:space="preserve"> G/TBT/N/KEN/1360</v>
      </c>
      <c r="E162" s="6" t="s">
        <v>26</v>
      </c>
      <c r="F162" s="8" t="s">
        <v>865</v>
      </c>
      <c r="G162" s="8" t="s">
        <v>866</v>
      </c>
      <c r="I162" s="6" t="s">
        <v>21</v>
      </c>
      <c r="J162" s="6" t="s">
        <v>394</v>
      </c>
      <c r="K162" s="6" t="s">
        <v>38</v>
      </c>
      <c r="L162" s="6" t="s">
        <v>23</v>
      </c>
      <c r="M162" s="6"/>
      <c r="N162" s="7">
        <v>44991</v>
      </c>
      <c r="O162" s="6" t="s">
        <v>24</v>
      </c>
      <c r="P162" s="8" t="s">
        <v>802</v>
      </c>
      <c r="Q162" s="6" t="str">
        <f>HYPERLINK("https://docs.wto.org/imrd/directdoc.asp?DDFDocuments/t/G/TBTN23/IND240.DOCX", "https://docs.wto.org/imrd/directdoc.asp?DDFDocuments/t/G/TBTN23/IND240.DOCX")</f>
        <v>https://docs.wto.org/imrd/directdoc.asp?DDFDocuments/t/G/TBTN23/IND240.DOCX</v>
      </c>
      <c r="R162" s="6" t="str">
        <f>HYPERLINK("https://docs.wto.org/imrd/directdoc.asp?DDFDocuments/u/G/TBTN23/IND240.DOCX", "https://docs.wto.org/imrd/directdoc.asp?DDFDocuments/u/G/TBTN23/IND240.DOCX")</f>
        <v>https://docs.wto.org/imrd/directdoc.asp?DDFDocuments/u/G/TBTN23/IND240.DOCX</v>
      </c>
      <c r="S162" s="6" t="str">
        <f>HYPERLINK("https://docs.wto.org/imrd/directdoc.asp?DDFDocuments/v/G/TBTN23/IND240.DOCX", "https://docs.wto.org/imrd/directdoc.asp?DDFDocuments/v/G/TBTN23/IND240.DOCX")</f>
        <v>https://docs.wto.org/imrd/directdoc.asp?DDFDocuments/v/G/TBTN23/IND240.DOCX</v>
      </c>
    </row>
    <row r="163" spans="1:19" ht="75">
      <c r="A163" s="2" t="s">
        <v>905</v>
      </c>
      <c r="B163" s="8" t="s">
        <v>198</v>
      </c>
      <c r="C163" s="7">
        <v>44949</v>
      </c>
      <c r="D163" s="6" t="str">
        <f>HYPERLINK("https://eping.wto.org/en/Search?viewData= G/TBT/N/RWA/763"," G/TBT/N/RWA/763")</f>
        <v xml:space="preserve"> G/TBT/N/RWA/763</v>
      </c>
      <c r="E163" s="6" t="s">
        <v>151</v>
      </c>
      <c r="F163" s="8" t="s">
        <v>196</v>
      </c>
      <c r="G163" s="8" t="s">
        <v>197</v>
      </c>
      <c r="I163" s="6" t="s">
        <v>98</v>
      </c>
      <c r="J163" s="6" t="s">
        <v>99</v>
      </c>
      <c r="K163" s="6" t="s">
        <v>58</v>
      </c>
      <c r="L163" s="6" t="s">
        <v>21</v>
      </c>
      <c r="M163" s="6"/>
      <c r="N163" s="7">
        <v>44991</v>
      </c>
      <c r="O163" s="6" t="s">
        <v>24</v>
      </c>
      <c r="P163" s="8" t="s">
        <v>806</v>
      </c>
      <c r="Q163" s="6" t="str">
        <f>HYPERLINK("https://docs.wto.org/imrd/directdoc.asp?DDFDocuments/t/G/TBTN23/BRA1468.DOCX", "https://docs.wto.org/imrd/directdoc.asp?DDFDocuments/t/G/TBTN23/BRA1468.DOCX")</f>
        <v>https://docs.wto.org/imrd/directdoc.asp?DDFDocuments/t/G/TBTN23/BRA1468.DOCX</v>
      </c>
      <c r="R163" s="6" t="str">
        <f>HYPERLINK("https://docs.wto.org/imrd/directdoc.asp?DDFDocuments/u/G/TBTN23/BRA1468.DOCX", "https://docs.wto.org/imrd/directdoc.asp?DDFDocuments/u/G/TBTN23/BRA1468.DOCX")</f>
        <v>https://docs.wto.org/imrd/directdoc.asp?DDFDocuments/u/G/TBTN23/BRA1468.DOCX</v>
      </c>
      <c r="S163" s="6" t="str">
        <f>HYPERLINK("https://docs.wto.org/imrd/directdoc.asp?DDFDocuments/v/G/TBTN23/BRA1468.DOCX", "https://docs.wto.org/imrd/directdoc.asp?DDFDocuments/v/G/TBTN23/BRA1468.DOCX")</f>
        <v>https://docs.wto.org/imrd/directdoc.asp?DDFDocuments/v/G/TBTN23/BRA1468.DOCX</v>
      </c>
    </row>
    <row r="164" spans="1:19" ht="45">
      <c r="A164" s="9" t="s">
        <v>905</v>
      </c>
      <c r="B164" s="8" t="s">
        <v>198</v>
      </c>
      <c r="C164" s="7">
        <v>44949</v>
      </c>
      <c r="D164" s="6" t="str">
        <f>HYPERLINK("https://eping.wto.org/en/Search?viewData= G/TBT/N/RWA/764"," G/TBT/N/RWA/764")</f>
        <v xml:space="preserve"> G/TBT/N/RWA/764</v>
      </c>
      <c r="E164" s="6" t="s">
        <v>151</v>
      </c>
      <c r="F164" s="8" t="s">
        <v>257</v>
      </c>
      <c r="G164" s="8" t="s">
        <v>258</v>
      </c>
      <c r="I164" s="6" t="s">
        <v>21</v>
      </c>
      <c r="J164" s="6" t="s">
        <v>394</v>
      </c>
      <c r="K164" s="6" t="s">
        <v>809</v>
      </c>
      <c r="L164" s="6" t="s">
        <v>396</v>
      </c>
      <c r="M164" s="6"/>
      <c r="N164" s="7">
        <v>44991</v>
      </c>
      <c r="O164" s="6" t="s">
        <v>24</v>
      </c>
      <c r="P164" s="8" t="s">
        <v>810</v>
      </c>
      <c r="Q164" s="6" t="str">
        <f>HYPERLINK("https://docs.wto.org/imrd/directdoc.asp?DDFDocuments/t/G/TBTN23/IND238.DOCX", "https://docs.wto.org/imrd/directdoc.asp?DDFDocuments/t/G/TBTN23/IND238.DOCX")</f>
        <v>https://docs.wto.org/imrd/directdoc.asp?DDFDocuments/t/G/TBTN23/IND238.DOCX</v>
      </c>
      <c r="R164" s="6" t="str">
        <f>HYPERLINK("https://docs.wto.org/imrd/directdoc.asp?DDFDocuments/u/G/TBTN23/IND238.DOCX", "https://docs.wto.org/imrd/directdoc.asp?DDFDocuments/u/G/TBTN23/IND238.DOCX")</f>
        <v>https://docs.wto.org/imrd/directdoc.asp?DDFDocuments/u/G/TBTN23/IND238.DOCX</v>
      </c>
      <c r="S164" s="6" t="str">
        <f>HYPERLINK("https://docs.wto.org/imrd/directdoc.asp?DDFDocuments/v/G/TBTN23/IND238.DOCX", "https://docs.wto.org/imrd/directdoc.asp?DDFDocuments/v/G/TBTN23/IND238.DOCX")</f>
        <v>https://docs.wto.org/imrd/directdoc.asp?DDFDocuments/v/G/TBTN23/IND238.DOCX</v>
      </c>
    </row>
    <row r="165" spans="1:19" ht="360">
      <c r="A165" s="2" t="s">
        <v>905</v>
      </c>
      <c r="B165" s="8" t="s">
        <v>198</v>
      </c>
      <c r="C165" s="7">
        <v>44949</v>
      </c>
      <c r="D165" s="6" t="str">
        <f>HYPERLINK("https://eping.wto.org/en/Search?viewData= G/TBT/N/RWA/766"," G/TBT/N/RWA/766")</f>
        <v xml:space="preserve"> G/TBT/N/RWA/766</v>
      </c>
      <c r="E165" s="6" t="s">
        <v>151</v>
      </c>
      <c r="F165" s="8" t="s">
        <v>424</v>
      </c>
      <c r="G165" s="8" t="s">
        <v>425</v>
      </c>
      <c r="I165" s="6" t="s">
        <v>814</v>
      </c>
      <c r="J165" s="6" t="s">
        <v>815</v>
      </c>
      <c r="K165" s="6" t="s">
        <v>816</v>
      </c>
      <c r="L165" s="6" t="s">
        <v>21</v>
      </c>
      <c r="M165" s="6"/>
      <c r="N165" s="7">
        <v>44991</v>
      </c>
      <c r="O165" s="6" t="s">
        <v>24</v>
      </c>
      <c r="P165" s="8" t="s">
        <v>817</v>
      </c>
      <c r="Q165" s="6" t="str">
        <f>HYPERLINK("https://docs.wto.org/imrd/directdoc.asp?DDFDocuments/t/G/TBTN23/TZA882.DOCX", "https://docs.wto.org/imrd/directdoc.asp?DDFDocuments/t/G/TBTN23/TZA882.DOCX")</f>
        <v>https://docs.wto.org/imrd/directdoc.asp?DDFDocuments/t/G/TBTN23/TZA882.DOCX</v>
      </c>
      <c r="R165" s="6" t="str">
        <f>HYPERLINK("https://docs.wto.org/imrd/directdoc.asp?DDFDocuments/u/G/TBTN23/TZA882.DOCX", "https://docs.wto.org/imrd/directdoc.asp?DDFDocuments/u/G/TBTN23/TZA882.DOCX")</f>
        <v>https://docs.wto.org/imrd/directdoc.asp?DDFDocuments/u/G/TBTN23/TZA882.DOCX</v>
      </c>
      <c r="S165" s="6" t="str">
        <f>HYPERLINK("https://docs.wto.org/imrd/directdoc.asp?DDFDocuments/v/G/TBTN23/TZA882.DOCX", "https://docs.wto.org/imrd/directdoc.asp?DDFDocuments/v/G/TBTN23/TZA882.DOCX")</f>
        <v>https://docs.wto.org/imrd/directdoc.asp?DDFDocuments/v/G/TBTN23/TZA882.DOCX</v>
      </c>
    </row>
    <row r="166" spans="1:19" ht="30">
      <c r="A166" s="2" t="s">
        <v>948</v>
      </c>
      <c r="B166" s="8" t="s">
        <v>545</v>
      </c>
      <c r="C166" s="7">
        <v>44939</v>
      </c>
      <c r="D166" s="6" t="str">
        <f>HYPERLINK("https://eping.wto.org/en/Search?viewData= G/TBT/N/RUS/137"," G/TBT/N/RUS/137")</f>
        <v xml:space="preserve"> G/TBT/N/RUS/137</v>
      </c>
      <c r="E166" s="6" t="s">
        <v>542</v>
      </c>
      <c r="F166" s="8" t="s">
        <v>543</v>
      </c>
      <c r="G166" s="8" t="s">
        <v>544</v>
      </c>
      <c r="I166" s="6" t="s">
        <v>21</v>
      </c>
      <c r="J166" s="6" t="s">
        <v>394</v>
      </c>
      <c r="K166" s="6" t="s">
        <v>38</v>
      </c>
      <c r="L166" s="6" t="s">
        <v>396</v>
      </c>
      <c r="M166" s="6"/>
      <c r="N166" s="7">
        <v>44991</v>
      </c>
      <c r="O166" s="6" t="s">
        <v>24</v>
      </c>
      <c r="P166" s="8" t="s">
        <v>821</v>
      </c>
      <c r="Q166" s="6" t="str">
        <f>HYPERLINK("https://docs.wto.org/imrd/directdoc.asp?DDFDocuments/t/G/TBTN23/USA1957.DOCX", "https://docs.wto.org/imrd/directdoc.asp?DDFDocuments/t/G/TBTN23/USA1957.DOCX")</f>
        <v>https://docs.wto.org/imrd/directdoc.asp?DDFDocuments/t/G/TBTN23/USA1957.DOCX</v>
      </c>
      <c r="R166" s="6" t="str">
        <f>HYPERLINK("https://docs.wto.org/imrd/directdoc.asp?DDFDocuments/u/G/TBTN23/USA1957.DOCX", "https://docs.wto.org/imrd/directdoc.asp?DDFDocuments/u/G/TBTN23/USA1957.DOCX")</f>
        <v>https://docs.wto.org/imrd/directdoc.asp?DDFDocuments/u/G/TBTN23/USA1957.DOCX</v>
      </c>
      <c r="S166" s="6" t="str">
        <f>HYPERLINK("https://docs.wto.org/imrd/directdoc.asp?DDFDocuments/v/G/TBTN23/USA1957.DOCX", "https://docs.wto.org/imrd/directdoc.asp?DDFDocuments/v/G/TBTN23/USA1957.DOCX")</f>
        <v>https://docs.wto.org/imrd/directdoc.asp?DDFDocuments/v/G/TBTN23/USA1957.DOCX</v>
      </c>
    </row>
    <row r="167" spans="1:19" ht="75">
      <c r="A167" s="2" t="s">
        <v>948</v>
      </c>
      <c r="B167" s="8" t="s">
        <v>697</v>
      </c>
      <c r="C167" s="7">
        <v>44935</v>
      </c>
      <c r="D167" s="6" t="str">
        <f>HYPERLINK("https://eping.wto.org/en/Search?viewData= G/TBT/N/KGZ/50"," G/TBT/N/KGZ/50")</f>
        <v xml:space="preserve"> G/TBT/N/KGZ/50</v>
      </c>
      <c r="E167" s="6" t="s">
        <v>694</v>
      </c>
      <c r="F167" s="8" t="s">
        <v>695</v>
      </c>
      <c r="G167" s="8" t="s">
        <v>696</v>
      </c>
      <c r="I167" s="6" t="s">
        <v>98</v>
      </c>
      <c r="J167" s="6" t="s">
        <v>753</v>
      </c>
      <c r="K167" s="6" t="s">
        <v>58</v>
      </c>
      <c r="L167" s="6" t="s">
        <v>21</v>
      </c>
      <c r="M167" s="6"/>
      <c r="N167" s="7">
        <v>44991</v>
      </c>
      <c r="O167" s="6" t="s">
        <v>24</v>
      </c>
      <c r="P167" s="8" t="s">
        <v>824</v>
      </c>
      <c r="Q167" s="6" t="str">
        <f>HYPERLINK("https://docs.wto.org/imrd/directdoc.asp?DDFDocuments/t/G/TBTN23/BRA1467.DOCX", "https://docs.wto.org/imrd/directdoc.asp?DDFDocuments/t/G/TBTN23/BRA1467.DOCX")</f>
        <v>https://docs.wto.org/imrd/directdoc.asp?DDFDocuments/t/G/TBTN23/BRA1467.DOCX</v>
      </c>
      <c r="R167" s="6" t="str">
        <f>HYPERLINK("https://docs.wto.org/imrd/directdoc.asp?DDFDocuments/u/G/TBTN23/BRA1467.DOCX", "https://docs.wto.org/imrd/directdoc.asp?DDFDocuments/u/G/TBTN23/BRA1467.DOCX")</f>
        <v>https://docs.wto.org/imrd/directdoc.asp?DDFDocuments/u/G/TBTN23/BRA1467.DOCX</v>
      </c>
      <c r="S167" s="6" t="str">
        <f>HYPERLINK("https://docs.wto.org/imrd/directdoc.asp?DDFDocuments/v/G/TBTN23/BRA1467.DOCX", "https://docs.wto.org/imrd/directdoc.asp?DDFDocuments/v/G/TBTN23/BRA1467.DOCX")</f>
        <v>https://docs.wto.org/imrd/directdoc.asp?DDFDocuments/v/G/TBTN23/BRA1467.DOCX</v>
      </c>
    </row>
    <row r="168" spans="1:19" ht="330">
      <c r="A168" s="9" t="s">
        <v>878</v>
      </c>
      <c r="B168" s="8" t="s">
        <v>47</v>
      </c>
      <c r="C168" s="7">
        <v>44953</v>
      </c>
      <c r="D168" s="6" t="str">
        <f>HYPERLINK("https://eping.wto.org/en/Search?viewData= G/TBT/N/USA/1960"," G/TBT/N/USA/1960")</f>
        <v xml:space="preserve"> G/TBT/N/USA/1960</v>
      </c>
      <c r="E168" s="6" t="s">
        <v>44</v>
      </c>
      <c r="F168" s="8" t="s">
        <v>45</v>
      </c>
      <c r="G168" s="8" t="s">
        <v>46</v>
      </c>
      <c r="I168" s="6" t="s">
        <v>609</v>
      </c>
      <c r="J168" s="6" t="s">
        <v>280</v>
      </c>
      <c r="K168" s="6" t="s">
        <v>38</v>
      </c>
      <c r="L168" s="6" t="s">
        <v>396</v>
      </c>
      <c r="M168" s="6"/>
      <c r="N168" s="7">
        <v>44991</v>
      </c>
      <c r="O168" s="6" t="s">
        <v>24</v>
      </c>
      <c r="P168" s="8" t="s">
        <v>610</v>
      </c>
      <c r="Q168" s="6"/>
      <c r="R168" s="6"/>
      <c r="S168" s="6"/>
    </row>
    <row r="169" spans="1:19" ht="195">
      <c r="A169" s="9" t="s">
        <v>911</v>
      </c>
      <c r="B169" s="8" t="s">
        <v>251</v>
      </c>
      <c r="C169" s="7">
        <v>44949</v>
      </c>
      <c r="D169" s="6" t="str">
        <f>HYPERLINK("https://eping.wto.org/en/Search?viewData= G/TBT/N/CHL/620"," G/TBT/N/CHL/620")</f>
        <v xml:space="preserve"> G/TBT/N/CHL/620</v>
      </c>
      <c r="E169" s="6" t="s">
        <v>248</v>
      </c>
      <c r="F169" s="8" t="s">
        <v>249</v>
      </c>
      <c r="G169" s="8" t="s">
        <v>250</v>
      </c>
      <c r="I169" s="6" t="s">
        <v>21</v>
      </c>
      <c r="J169" s="6" t="s">
        <v>829</v>
      </c>
      <c r="K169" s="6" t="s">
        <v>620</v>
      </c>
      <c r="L169" s="6" t="s">
        <v>396</v>
      </c>
      <c r="M169" s="6"/>
      <c r="N169" s="7">
        <v>44991</v>
      </c>
      <c r="O169" s="6" t="s">
        <v>24</v>
      </c>
      <c r="P169" s="8" t="s">
        <v>830</v>
      </c>
      <c r="Q169" s="6" t="str">
        <f>HYPERLINK("https://docs.wto.org/imrd/directdoc.asp?DDFDocuments/t/G/TBTN23/CHL618.DOCX", "https://docs.wto.org/imrd/directdoc.asp?DDFDocuments/t/G/TBTN23/CHL618.DOCX")</f>
        <v>https://docs.wto.org/imrd/directdoc.asp?DDFDocuments/t/G/TBTN23/CHL618.DOCX</v>
      </c>
      <c r="R169" s="6" t="str">
        <f>HYPERLINK("https://docs.wto.org/imrd/directdoc.asp?DDFDocuments/u/G/TBTN23/CHL618.DOCX", "https://docs.wto.org/imrd/directdoc.asp?DDFDocuments/u/G/TBTN23/CHL618.DOCX")</f>
        <v>https://docs.wto.org/imrd/directdoc.asp?DDFDocuments/u/G/TBTN23/CHL618.DOCX</v>
      </c>
      <c r="S169" s="6" t="str">
        <f>HYPERLINK("https://docs.wto.org/imrd/directdoc.asp?DDFDocuments/v/G/TBTN23/CHL618.DOCX", "https://docs.wto.org/imrd/directdoc.asp?DDFDocuments/v/G/TBTN23/CHL618.DOCX")</f>
        <v>https://docs.wto.org/imrd/directdoc.asp?DDFDocuments/v/G/TBTN23/CHL618.DOCX</v>
      </c>
    </row>
    <row r="170" spans="1:19" ht="30">
      <c r="A170" s="2" t="s">
        <v>924</v>
      </c>
      <c r="B170" s="8" t="s">
        <v>350</v>
      </c>
      <c r="C170" s="7">
        <v>44949</v>
      </c>
      <c r="D170" s="6" t="str">
        <f>HYPERLINK("https://eping.wto.org/en/Search?viewData= G/TBT/N/RWA/759"," G/TBT/N/RWA/759")</f>
        <v xml:space="preserve"> G/TBT/N/RWA/759</v>
      </c>
      <c r="E170" s="6" t="s">
        <v>151</v>
      </c>
      <c r="F170" s="8" t="s">
        <v>348</v>
      </c>
      <c r="G170" s="8" t="s">
        <v>349</v>
      </c>
      <c r="I170" s="6" t="s">
        <v>21</v>
      </c>
      <c r="J170" s="6" t="s">
        <v>834</v>
      </c>
      <c r="K170" s="6" t="s">
        <v>835</v>
      </c>
      <c r="L170" s="6" t="s">
        <v>21</v>
      </c>
      <c r="M170" s="6"/>
      <c r="N170" s="7">
        <v>44990</v>
      </c>
      <c r="O170" s="6" t="s">
        <v>24</v>
      </c>
      <c r="P170" s="8" t="s">
        <v>836</v>
      </c>
      <c r="Q170" s="6" t="str">
        <f>HYPERLINK("https://docs.wto.org/imrd/directdoc.asp?DDFDocuments/t/G/TBTN23/BDI314.DOCX", "https://docs.wto.org/imrd/directdoc.asp?DDFDocuments/t/G/TBTN23/BDI314.DOCX")</f>
        <v>https://docs.wto.org/imrd/directdoc.asp?DDFDocuments/t/G/TBTN23/BDI314.DOCX</v>
      </c>
      <c r="R170" s="6" t="str">
        <f>HYPERLINK("https://docs.wto.org/imrd/directdoc.asp?DDFDocuments/u/G/TBTN23/BDI314.DOCX", "https://docs.wto.org/imrd/directdoc.asp?DDFDocuments/u/G/TBTN23/BDI314.DOCX")</f>
        <v>https://docs.wto.org/imrd/directdoc.asp?DDFDocuments/u/G/TBTN23/BDI314.DOCX</v>
      </c>
      <c r="S170" s="6" t="str">
        <f>HYPERLINK("https://docs.wto.org/imrd/directdoc.asp?DDFDocuments/v/G/TBTN23/BDI314.DOCX", "https://docs.wto.org/imrd/directdoc.asp?DDFDocuments/v/G/TBTN23/BDI314.DOCX")</f>
        <v>https://docs.wto.org/imrd/directdoc.asp?DDFDocuments/v/G/TBTN23/BDI314.DOCX</v>
      </c>
    </row>
    <row r="171" spans="1:19" ht="270">
      <c r="A171" s="9" t="s">
        <v>888</v>
      </c>
      <c r="B171" s="8" t="s">
        <v>117</v>
      </c>
      <c r="C171" s="7">
        <v>44950</v>
      </c>
      <c r="D171" s="6" t="str">
        <f>HYPERLINK("https://eping.wto.org/en/Search?viewData= G/TBT/N/PAN/125"," G/TBT/N/PAN/125")</f>
        <v xml:space="preserve"> G/TBT/N/PAN/125</v>
      </c>
      <c r="E171" s="6" t="s">
        <v>114</v>
      </c>
      <c r="F171" s="8" t="s">
        <v>115</v>
      </c>
      <c r="G171" s="8" t="s">
        <v>116</v>
      </c>
      <c r="I171" s="6" t="s">
        <v>21</v>
      </c>
      <c r="J171" s="6" t="s">
        <v>834</v>
      </c>
      <c r="K171" s="6" t="s">
        <v>840</v>
      </c>
      <c r="L171" s="6" t="s">
        <v>21</v>
      </c>
      <c r="M171" s="6"/>
      <c r="N171" s="7">
        <v>44990</v>
      </c>
      <c r="O171" s="6" t="s">
        <v>24</v>
      </c>
      <c r="P171" s="8" t="s">
        <v>841</v>
      </c>
      <c r="Q171" s="6" t="str">
        <f>HYPERLINK("https://docs.wto.org/imrd/directdoc.asp?DDFDocuments/t/G/TBTN23/BDI317.DOCX", "https://docs.wto.org/imrd/directdoc.asp?DDFDocuments/t/G/TBTN23/BDI317.DOCX")</f>
        <v>https://docs.wto.org/imrd/directdoc.asp?DDFDocuments/t/G/TBTN23/BDI317.DOCX</v>
      </c>
      <c r="R171" s="6" t="str">
        <f>HYPERLINK("https://docs.wto.org/imrd/directdoc.asp?DDFDocuments/u/G/TBTN23/BDI317.DOCX", "https://docs.wto.org/imrd/directdoc.asp?DDFDocuments/u/G/TBTN23/BDI317.DOCX")</f>
        <v>https://docs.wto.org/imrd/directdoc.asp?DDFDocuments/u/G/TBTN23/BDI317.DOCX</v>
      </c>
      <c r="S171" s="6" t="str">
        <f>HYPERLINK("https://docs.wto.org/imrd/directdoc.asp?DDFDocuments/v/G/TBTN23/BDI317.DOCX", "https://docs.wto.org/imrd/directdoc.asp?DDFDocuments/v/G/TBTN23/BDI317.DOCX")</f>
        <v>https://docs.wto.org/imrd/directdoc.asp?DDFDocuments/v/G/TBTN23/BDI317.DOCX</v>
      </c>
    </row>
    <row r="172" spans="1:19" ht="60">
      <c r="A172" s="2" t="s">
        <v>974</v>
      </c>
      <c r="B172" s="8" t="s">
        <v>797</v>
      </c>
      <c r="C172" s="7">
        <v>44931</v>
      </c>
      <c r="D172" s="6" t="str">
        <f>HYPERLINK("https://eping.wto.org/en/Search?viewData= G/TBT/N/THA/691"," G/TBT/N/THA/691")</f>
        <v xml:space="preserve"> G/TBT/N/THA/691</v>
      </c>
      <c r="E172" s="6" t="s">
        <v>706</v>
      </c>
      <c r="F172" s="8" t="s">
        <v>795</v>
      </c>
      <c r="G172" s="8" t="s">
        <v>796</v>
      </c>
      <c r="I172" s="6" t="s">
        <v>21</v>
      </c>
      <c r="J172" s="6" t="s">
        <v>834</v>
      </c>
      <c r="K172" s="6" t="s">
        <v>840</v>
      </c>
      <c r="L172" s="6" t="s">
        <v>21</v>
      </c>
      <c r="M172" s="6"/>
      <c r="N172" s="7">
        <v>44990</v>
      </c>
      <c r="O172" s="6" t="s">
        <v>24</v>
      </c>
      <c r="P172" s="8" t="s">
        <v>844</v>
      </c>
      <c r="Q172" s="6" t="str">
        <f>HYPERLINK("https://docs.wto.org/imrd/directdoc.asp?DDFDocuments/t/G/TBTN23/BDI315.DOCX", "https://docs.wto.org/imrd/directdoc.asp?DDFDocuments/t/G/TBTN23/BDI315.DOCX")</f>
        <v>https://docs.wto.org/imrd/directdoc.asp?DDFDocuments/t/G/TBTN23/BDI315.DOCX</v>
      </c>
      <c r="R172" s="6" t="str">
        <f>HYPERLINK("https://docs.wto.org/imrd/directdoc.asp?DDFDocuments/u/G/TBTN23/BDI315.DOCX", "https://docs.wto.org/imrd/directdoc.asp?DDFDocuments/u/G/TBTN23/BDI315.DOCX")</f>
        <v>https://docs.wto.org/imrd/directdoc.asp?DDFDocuments/u/G/TBTN23/BDI315.DOCX</v>
      </c>
      <c r="S172" s="6" t="str">
        <f>HYPERLINK("https://docs.wto.org/imrd/directdoc.asp?DDFDocuments/v/G/TBTN23/BDI315.DOCX", "https://docs.wto.org/imrd/directdoc.asp?DDFDocuments/v/G/TBTN23/BDI315.DOCX")</f>
        <v>https://docs.wto.org/imrd/directdoc.asp?DDFDocuments/v/G/TBTN23/BDI315.DOCX</v>
      </c>
    </row>
    <row r="173" spans="1:19" ht="270">
      <c r="A173" s="9" t="s">
        <v>893</v>
      </c>
      <c r="B173" s="8" t="s">
        <v>154</v>
      </c>
      <c r="C173" s="7">
        <v>44949</v>
      </c>
      <c r="D173" s="6" t="str">
        <f>HYPERLINK("https://eping.wto.org/en/Search?viewData= G/TBT/N/RWA/794"," G/TBT/N/RWA/794")</f>
        <v xml:space="preserve"> G/TBT/N/RWA/794</v>
      </c>
      <c r="E173" s="6" t="s">
        <v>151</v>
      </c>
      <c r="F173" s="8" t="s">
        <v>152</v>
      </c>
      <c r="G173" s="8" t="s">
        <v>153</v>
      </c>
      <c r="I173" s="6" t="s">
        <v>21</v>
      </c>
      <c r="J173" s="6" t="s">
        <v>848</v>
      </c>
      <c r="K173" s="6" t="s">
        <v>163</v>
      </c>
      <c r="L173" s="6" t="s">
        <v>21</v>
      </c>
      <c r="M173" s="6"/>
      <c r="N173" s="7">
        <v>44990</v>
      </c>
      <c r="O173" s="6" t="s">
        <v>24</v>
      </c>
      <c r="P173" s="8" t="s">
        <v>849</v>
      </c>
      <c r="Q173" s="6" t="str">
        <f>HYPERLINK("https://docs.wto.org/imrd/directdoc.asp?DDFDocuments/t/G/TBTN23/KEN1359.DOCX", "https://docs.wto.org/imrd/directdoc.asp?DDFDocuments/t/G/TBTN23/KEN1359.DOCX")</f>
        <v>https://docs.wto.org/imrd/directdoc.asp?DDFDocuments/t/G/TBTN23/KEN1359.DOCX</v>
      </c>
      <c r="R173" s="6"/>
      <c r="S173" s="6"/>
    </row>
    <row r="174" spans="1:19" ht="105">
      <c r="A174" s="2" t="s">
        <v>977</v>
      </c>
      <c r="B174" s="8" t="s">
        <v>619</v>
      </c>
      <c r="C174" s="7">
        <v>44937</v>
      </c>
      <c r="D174" s="6" t="str">
        <f>HYPERLINK("https://eping.wto.org/en/Search?viewData= G/TBT/N/FRA/227"," G/TBT/N/FRA/227")</f>
        <v xml:space="preserve"> G/TBT/N/FRA/227</v>
      </c>
      <c r="E174" s="6" t="s">
        <v>616</v>
      </c>
      <c r="F174" s="8" t="s">
        <v>617</v>
      </c>
      <c r="G174" s="8" t="s">
        <v>618</v>
      </c>
      <c r="I174" s="6" t="s">
        <v>852</v>
      </c>
      <c r="J174" s="6" t="s">
        <v>853</v>
      </c>
      <c r="K174" s="6" t="s">
        <v>835</v>
      </c>
      <c r="L174" s="6" t="s">
        <v>21</v>
      </c>
      <c r="M174" s="6"/>
      <c r="N174" s="7">
        <v>44990</v>
      </c>
      <c r="O174" s="6" t="s">
        <v>24</v>
      </c>
      <c r="P174" s="8" t="s">
        <v>854</v>
      </c>
      <c r="Q174" s="6" t="str">
        <f>HYPERLINK("https://docs.wto.org/imrd/directdoc.asp?DDFDocuments/t/G/TBTN23/BDI316.DOCX", "https://docs.wto.org/imrd/directdoc.asp?DDFDocuments/t/G/TBTN23/BDI316.DOCX")</f>
        <v>https://docs.wto.org/imrd/directdoc.asp?DDFDocuments/t/G/TBTN23/BDI316.DOCX</v>
      </c>
      <c r="R174" s="6" t="str">
        <f>HYPERLINK("https://docs.wto.org/imrd/directdoc.asp?DDFDocuments/u/G/TBTN23/BDI316.DOCX", "https://docs.wto.org/imrd/directdoc.asp?DDFDocuments/u/G/TBTN23/BDI316.DOCX")</f>
        <v>https://docs.wto.org/imrd/directdoc.asp?DDFDocuments/u/G/TBTN23/BDI316.DOCX</v>
      </c>
      <c r="S174" s="6" t="str">
        <f>HYPERLINK("https://docs.wto.org/imrd/directdoc.asp?DDFDocuments/v/G/TBTN23/BDI316.DOCX", "https://docs.wto.org/imrd/directdoc.asp?DDFDocuments/v/G/TBTN23/BDI316.DOCX")</f>
        <v>https://docs.wto.org/imrd/directdoc.asp?DDFDocuments/v/G/TBTN23/BDI316.DOCX</v>
      </c>
    </row>
    <row r="175" spans="1:19" ht="45">
      <c r="A175" s="2" t="s">
        <v>953</v>
      </c>
      <c r="B175" s="8" t="s">
        <v>601</v>
      </c>
      <c r="C175" s="7">
        <v>44937</v>
      </c>
      <c r="D175" s="6" t="str">
        <f>HYPERLINK("https://eping.wto.org/en/Search?viewData= G/TBT/N/UGA/1729"," G/TBT/N/UGA/1729")</f>
        <v xml:space="preserve"> G/TBT/N/UGA/1729</v>
      </c>
      <c r="E175" s="6" t="s">
        <v>171</v>
      </c>
      <c r="F175" s="8" t="s">
        <v>599</v>
      </c>
      <c r="G175" s="8" t="s">
        <v>600</v>
      </c>
      <c r="I175" s="6" t="s">
        <v>21</v>
      </c>
      <c r="J175" s="6" t="s">
        <v>848</v>
      </c>
      <c r="K175" s="6" t="s">
        <v>163</v>
      </c>
      <c r="L175" s="6" t="s">
        <v>21</v>
      </c>
      <c r="M175" s="6"/>
      <c r="N175" s="7">
        <v>44990</v>
      </c>
      <c r="O175" s="6" t="s">
        <v>24</v>
      </c>
      <c r="P175" s="8" t="s">
        <v>857</v>
      </c>
      <c r="Q175" s="6" t="str">
        <f>HYPERLINK("https://docs.wto.org/imrd/directdoc.asp?DDFDocuments/t/G/TBTN23/KEN1361.DOCX", "https://docs.wto.org/imrd/directdoc.asp?DDFDocuments/t/G/TBTN23/KEN1361.DOCX")</f>
        <v>https://docs.wto.org/imrd/directdoc.asp?DDFDocuments/t/G/TBTN23/KEN1361.DOCX</v>
      </c>
      <c r="R175" s="6" t="str">
        <f>HYPERLINK("https://docs.wto.org/imrd/directdoc.asp?DDFDocuments/u/G/TBTN23/KEN1361.DOCX", "https://docs.wto.org/imrd/directdoc.asp?DDFDocuments/u/G/TBTN23/KEN1361.DOCX")</f>
        <v>https://docs.wto.org/imrd/directdoc.asp?DDFDocuments/u/G/TBTN23/KEN1361.DOCX</v>
      </c>
      <c r="S175" s="6" t="str">
        <f>HYPERLINK("https://docs.wto.org/imrd/directdoc.asp?DDFDocuments/v/G/TBTN23/KEN1361.DOCX", "https://docs.wto.org/imrd/directdoc.asp?DDFDocuments/v/G/TBTN23/KEN1361.DOCX")</f>
        <v>https://docs.wto.org/imrd/directdoc.asp?DDFDocuments/v/G/TBTN23/KEN1361.DOCX</v>
      </c>
    </row>
    <row r="176" spans="1:19" ht="135">
      <c r="A176" s="2" t="s">
        <v>953</v>
      </c>
      <c r="B176" s="8" t="s">
        <v>601</v>
      </c>
      <c r="C176" s="7">
        <v>44937</v>
      </c>
      <c r="D176" s="6" t="str">
        <f>HYPERLINK("https://eping.wto.org/en/Search?viewData= G/TBT/N/UGA/1730"," G/TBT/N/UGA/1730")</f>
        <v xml:space="preserve"> G/TBT/N/UGA/1730</v>
      </c>
      <c r="E176" s="6" t="s">
        <v>171</v>
      </c>
      <c r="F176" s="8" t="s">
        <v>634</v>
      </c>
      <c r="G176" s="8" t="s">
        <v>635</v>
      </c>
      <c r="I176" s="6" t="s">
        <v>673</v>
      </c>
      <c r="J176" s="6" t="s">
        <v>674</v>
      </c>
      <c r="K176" s="6" t="s">
        <v>42</v>
      </c>
      <c r="L176" s="6" t="s">
        <v>21</v>
      </c>
      <c r="M176" s="6"/>
      <c r="N176" s="7">
        <v>44974</v>
      </c>
      <c r="O176" s="6" t="s">
        <v>24</v>
      </c>
      <c r="P176" s="8" t="s">
        <v>860</v>
      </c>
      <c r="Q176" s="6" t="str">
        <f>HYPERLINK("https://docs.wto.org/imrd/directdoc.asp?DDFDocuments/t/G/TBTN23/BRA1463.DOCX", "https://docs.wto.org/imrd/directdoc.asp?DDFDocuments/t/G/TBTN23/BRA1463.DOCX")</f>
        <v>https://docs.wto.org/imrd/directdoc.asp?DDFDocuments/t/G/TBTN23/BRA1463.DOCX</v>
      </c>
      <c r="R176" s="6" t="str">
        <f>HYPERLINK("https://docs.wto.org/imrd/directdoc.asp?DDFDocuments/u/G/TBTN23/BRA1463.DOCX", "https://docs.wto.org/imrd/directdoc.asp?DDFDocuments/u/G/TBTN23/BRA1463.DOCX")</f>
        <v>https://docs.wto.org/imrd/directdoc.asp?DDFDocuments/u/G/TBTN23/BRA1463.DOCX</v>
      </c>
      <c r="S176" s="6" t="str">
        <f>HYPERLINK("https://docs.wto.org/imrd/directdoc.asp?DDFDocuments/v/G/TBTN23/BRA1463.DOCX", "https://docs.wto.org/imrd/directdoc.asp?DDFDocuments/v/G/TBTN23/BRA1463.DOCX")</f>
        <v>https://docs.wto.org/imrd/directdoc.asp?DDFDocuments/v/G/TBTN23/BRA1463.DOCX</v>
      </c>
    </row>
    <row r="177" spans="1:19" ht="165">
      <c r="A177" s="2" t="s">
        <v>972</v>
      </c>
      <c r="B177" s="8" t="s">
        <v>779</v>
      </c>
      <c r="C177" s="7">
        <v>44931</v>
      </c>
      <c r="D177" s="6" t="str">
        <f>HYPERLINK("https://eping.wto.org/en/Search?viewData= G/TBT/N/USA/1956"," G/TBT/N/USA/1956")</f>
        <v xml:space="preserve"> G/TBT/N/USA/1956</v>
      </c>
      <c r="E177" s="6" t="s">
        <v>44</v>
      </c>
      <c r="F177" s="8" t="s">
        <v>777</v>
      </c>
      <c r="G177" s="8" t="s">
        <v>778</v>
      </c>
      <c r="I177" s="6" t="s">
        <v>863</v>
      </c>
      <c r="J177" s="6" t="s">
        <v>834</v>
      </c>
      <c r="K177" s="6" t="s">
        <v>835</v>
      </c>
      <c r="L177" s="6" t="s">
        <v>21</v>
      </c>
      <c r="M177" s="6"/>
      <c r="N177" s="7" t="s">
        <v>21</v>
      </c>
      <c r="O177" s="6" t="s">
        <v>24</v>
      </c>
      <c r="P177" s="8" t="s">
        <v>864</v>
      </c>
      <c r="Q177" s="6" t="str">
        <f>HYPERLINK("https://docs.wto.org/imrd/directdoc.asp?DDFDocuments/t/G/TBTN23/BDI313.DOCX", "https://docs.wto.org/imrd/directdoc.asp?DDFDocuments/t/G/TBTN23/BDI313.DOCX")</f>
        <v>https://docs.wto.org/imrd/directdoc.asp?DDFDocuments/t/G/TBTN23/BDI313.DOCX</v>
      </c>
      <c r="R177" s="6" t="str">
        <f>HYPERLINK("https://docs.wto.org/imrd/directdoc.asp?DDFDocuments/u/G/TBTN23/BDI313.DOCX", "https://docs.wto.org/imrd/directdoc.asp?DDFDocuments/u/G/TBTN23/BDI313.DOCX")</f>
        <v>https://docs.wto.org/imrd/directdoc.asp?DDFDocuments/u/G/TBTN23/BDI313.DOCX</v>
      </c>
      <c r="S177" s="6" t="str">
        <f>HYPERLINK("https://docs.wto.org/imrd/directdoc.asp?DDFDocuments/v/G/TBTN23/BDI313.DOCX", "https://docs.wto.org/imrd/directdoc.asp?DDFDocuments/v/G/TBTN23/BDI313.DOCX")</f>
        <v>https://docs.wto.org/imrd/directdoc.asp?DDFDocuments/v/G/TBTN23/BDI313.DOCX</v>
      </c>
    </row>
    <row r="178" spans="1:19" ht="60">
      <c r="A178" s="2" t="s">
        <v>926</v>
      </c>
      <c r="B178" s="8" t="s">
        <v>376</v>
      </c>
      <c r="C178" s="7">
        <v>44949</v>
      </c>
      <c r="D178" s="6" t="str">
        <f>HYPERLINK("https://eping.wto.org/en/Search?viewData= G/TBT/N/RWA/806"," G/TBT/N/RWA/806")</f>
        <v xml:space="preserve"> G/TBT/N/RWA/806</v>
      </c>
      <c r="E178" s="6" t="s">
        <v>151</v>
      </c>
      <c r="F178" s="8" t="s">
        <v>374</v>
      </c>
      <c r="G178" s="8" t="s">
        <v>375</v>
      </c>
      <c r="I178" s="6" t="s">
        <v>863</v>
      </c>
      <c r="J178" s="6" t="s">
        <v>834</v>
      </c>
      <c r="K178" s="6" t="s">
        <v>835</v>
      </c>
      <c r="L178" s="6" t="s">
        <v>21</v>
      </c>
      <c r="M178" s="6"/>
      <c r="N178" s="7" t="s">
        <v>21</v>
      </c>
      <c r="O178" s="6" t="s">
        <v>24</v>
      </c>
      <c r="P178" s="8" t="s">
        <v>864</v>
      </c>
      <c r="Q178" s="6" t="str">
        <f>HYPERLINK("https://docs.wto.org/imrd/directdoc.asp?DDFDocuments/t/G/TBTN23/BDI313.DOCX", "https://docs.wto.org/imrd/directdoc.asp?DDFDocuments/t/G/TBTN23/BDI313.DOCX")</f>
        <v>https://docs.wto.org/imrd/directdoc.asp?DDFDocuments/t/G/TBTN23/BDI313.DOCX</v>
      </c>
      <c r="R178" s="6" t="str">
        <f>HYPERLINK("https://docs.wto.org/imrd/directdoc.asp?DDFDocuments/u/G/TBTN23/BDI313.DOCX", "https://docs.wto.org/imrd/directdoc.asp?DDFDocuments/u/G/TBTN23/BDI313.DOCX")</f>
        <v>https://docs.wto.org/imrd/directdoc.asp?DDFDocuments/u/G/TBTN23/BDI313.DOCX</v>
      </c>
      <c r="S178" s="6" t="str">
        <f>HYPERLINK("https://docs.wto.org/imrd/directdoc.asp?DDFDocuments/v/G/TBTN23/BDI313.DOCX", "https://docs.wto.org/imrd/directdoc.asp?DDFDocuments/v/G/TBTN23/BDI313.DOCX")</f>
        <v>https://docs.wto.org/imrd/directdoc.asp?DDFDocuments/v/G/TBTN23/BDI313.DOCX</v>
      </c>
    </row>
    <row r="179" spans="1:19" ht="255">
      <c r="A179" s="2" t="s">
        <v>958</v>
      </c>
      <c r="B179" s="8" t="s">
        <v>663</v>
      </c>
      <c r="C179" s="7">
        <v>44936</v>
      </c>
      <c r="D179" s="6" t="str">
        <f>HYPERLINK("https://eping.wto.org/en/Search?viewData= G/TBT/N/ECU/516"," G/TBT/N/ECU/516")</f>
        <v xml:space="preserve"> G/TBT/N/ECU/516</v>
      </c>
      <c r="E179" s="6" t="s">
        <v>638</v>
      </c>
      <c r="F179" s="8" t="s">
        <v>661</v>
      </c>
      <c r="G179" s="8" t="s">
        <v>662</v>
      </c>
      <c r="I179" s="6" t="s">
        <v>852</v>
      </c>
      <c r="J179" s="6" t="s">
        <v>853</v>
      </c>
      <c r="K179" s="6" t="s">
        <v>840</v>
      </c>
      <c r="L179" s="6" t="s">
        <v>21</v>
      </c>
      <c r="M179" s="6"/>
      <c r="N179" s="7">
        <v>44990</v>
      </c>
      <c r="O179" s="6" t="s">
        <v>24</v>
      </c>
      <c r="P179" s="8" t="s">
        <v>854</v>
      </c>
      <c r="Q179" s="6" t="str">
        <f>HYPERLINK("https://docs.wto.org/imrd/directdoc.asp?DDFDocuments/t/G/TBTN23/BDI316.DOCX", "https://docs.wto.org/imrd/directdoc.asp?DDFDocuments/t/G/TBTN23/BDI316.DOCX")</f>
        <v>https://docs.wto.org/imrd/directdoc.asp?DDFDocuments/t/G/TBTN23/BDI316.DOCX</v>
      </c>
      <c r="R179" s="6" t="str">
        <f>HYPERLINK("https://docs.wto.org/imrd/directdoc.asp?DDFDocuments/u/G/TBTN23/BDI316.DOCX", "https://docs.wto.org/imrd/directdoc.asp?DDFDocuments/u/G/TBTN23/BDI316.DOCX")</f>
        <v>https://docs.wto.org/imrd/directdoc.asp?DDFDocuments/u/G/TBTN23/BDI316.DOCX</v>
      </c>
      <c r="S179" s="6" t="str">
        <f>HYPERLINK("https://docs.wto.org/imrd/directdoc.asp?DDFDocuments/v/G/TBTN23/BDI316.DOCX", "https://docs.wto.org/imrd/directdoc.asp?DDFDocuments/v/G/TBTN23/BDI316.DOCX")</f>
        <v>https://docs.wto.org/imrd/directdoc.asp?DDFDocuments/v/G/TBTN23/BDI316.DOCX</v>
      </c>
    </row>
    <row r="180" spans="1:19" ht="30">
      <c r="A180" s="9" t="s">
        <v>887</v>
      </c>
      <c r="B180" s="8" t="s">
        <v>110</v>
      </c>
      <c r="C180" s="7">
        <v>44951</v>
      </c>
      <c r="D180" s="6" t="str">
        <f>HYPERLINK("https://eping.wto.org/en/Search?viewData= G/TBT/N/KWT/631"," G/TBT/N/KWT/631")</f>
        <v xml:space="preserve"> G/TBT/N/KWT/631</v>
      </c>
      <c r="E180" s="6" t="s">
        <v>107</v>
      </c>
      <c r="F180" s="8" t="s">
        <v>108</v>
      </c>
      <c r="G180" s="8" t="s">
        <v>109</v>
      </c>
      <c r="I180" s="6" t="s">
        <v>863</v>
      </c>
      <c r="J180" s="6" t="s">
        <v>834</v>
      </c>
      <c r="K180" s="6" t="s">
        <v>835</v>
      </c>
      <c r="L180" s="6" t="s">
        <v>21</v>
      </c>
      <c r="M180" s="6"/>
      <c r="N180" s="7" t="s">
        <v>21</v>
      </c>
      <c r="O180" s="6" t="s">
        <v>24</v>
      </c>
      <c r="P180" s="8" t="s">
        <v>864</v>
      </c>
      <c r="Q180" s="6" t="str">
        <f>HYPERLINK("https://docs.wto.org/imrd/directdoc.asp?DDFDocuments/t/G/TBTN23/BDI313.DOCX", "https://docs.wto.org/imrd/directdoc.asp?DDFDocuments/t/G/TBTN23/BDI313.DOCX")</f>
        <v>https://docs.wto.org/imrd/directdoc.asp?DDFDocuments/t/G/TBTN23/BDI313.DOCX</v>
      </c>
      <c r="R180" s="6" t="str">
        <f>HYPERLINK("https://docs.wto.org/imrd/directdoc.asp?DDFDocuments/u/G/TBTN23/BDI313.DOCX", "https://docs.wto.org/imrd/directdoc.asp?DDFDocuments/u/G/TBTN23/BDI313.DOCX")</f>
        <v>https://docs.wto.org/imrd/directdoc.asp?DDFDocuments/u/G/TBTN23/BDI313.DOCX</v>
      </c>
      <c r="S180" s="6" t="str">
        <f>HYPERLINK("https://docs.wto.org/imrd/directdoc.asp?DDFDocuments/v/G/TBTN23/BDI313.DOCX", "https://docs.wto.org/imrd/directdoc.asp?DDFDocuments/v/G/TBTN23/BDI313.DOCX")</f>
        <v>https://docs.wto.org/imrd/directdoc.asp?DDFDocuments/v/G/TBTN23/BDI313.DOCX</v>
      </c>
    </row>
    <row r="181" spans="1:19" ht="45">
      <c r="A181" s="2" t="s">
        <v>959</v>
      </c>
      <c r="B181" s="8" t="s">
        <v>668</v>
      </c>
      <c r="C181" s="7">
        <v>44936</v>
      </c>
      <c r="D181" s="6" t="str">
        <f>HYPERLINK("https://eping.wto.org/en/Search?viewData= G/TBT/N/JAM/114"," G/TBT/N/JAM/114")</f>
        <v xml:space="preserve"> G/TBT/N/JAM/114</v>
      </c>
      <c r="E181" s="6" t="s">
        <v>665</v>
      </c>
      <c r="F181" s="8" t="s">
        <v>666</v>
      </c>
      <c r="G181" s="8" t="s">
        <v>667</v>
      </c>
      <c r="I181" s="6" t="s">
        <v>21</v>
      </c>
      <c r="J181" s="6" t="s">
        <v>834</v>
      </c>
      <c r="K181" s="6" t="s">
        <v>840</v>
      </c>
      <c r="L181" s="6" t="s">
        <v>21</v>
      </c>
      <c r="M181" s="6"/>
      <c r="N181" s="7">
        <v>44990</v>
      </c>
      <c r="O181" s="6" t="s">
        <v>24</v>
      </c>
      <c r="P181" s="8" t="s">
        <v>844</v>
      </c>
      <c r="Q181" s="6" t="str">
        <f>HYPERLINK("https://docs.wto.org/imrd/directdoc.asp?DDFDocuments/t/G/TBTN23/BDI315.DOCX", "https://docs.wto.org/imrd/directdoc.asp?DDFDocuments/t/G/TBTN23/BDI315.DOCX")</f>
        <v>https://docs.wto.org/imrd/directdoc.asp?DDFDocuments/t/G/TBTN23/BDI315.DOCX</v>
      </c>
      <c r="R181" s="6" t="str">
        <f>HYPERLINK("https://docs.wto.org/imrd/directdoc.asp?DDFDocuments/u/G/TBTN23/BDI315.DOCX", "https://docs.wto.org/imrd/directdoc.asp?DDFDocuments/u/G/TBTN23/BDI315.DOCX")</f>
        <v>https://docs.wto.org/imrd/directdoc.asp?DDFDocuments/u/G/TBTN23/BDI315.DOCX</v>
      </c>
      <c r="S181" s="6" t="str">
        <f>HYPERLINK("https://docs.wto.org/imrd/directdoc.asp?DDFDocuments/v/G/TBTN23/BDI315.DOCX", "https://docs.wto.org/imrd/directdoc.asp?DDFDocuments/v/G/TBTN23/BDI315.DOCX")</f>
        <v>https://docs.wto.org/imrd/directdoc.asp?DDFDocuments/v/G/TBTN23/BDI315.DOCX</v>
      </c>
    </row>
    <row r="182" spans="1:19" ht="45">
      <c r="A182" s="2" t="s">
        <v>951</v>
      </c>
      <c r="B182" s="8" t="s">
        <v>590</v>
      </c>
      <c r="C182" s="7">
        <v>44937</v>
      </c>
      <c r="D182" s="6" t="str">
        <f>HYPERLINK("https://eping.wto.org/en/Search?viewData= G/TBT/N/TZA/886"," G/TBT/N/TZA/886")</f>
        <v xml:space="preserve"> G/TBT/N/TZA/886</v>
      </c>
      <c r="E182" s="6" t="s">
        <v>121</v>
      </c>
      <c r="F182" s="8" t="s">
        <v>588</v>
      </c>
      <c r="G182" s="8" t="s">
        <v>589</v>
      </c>
      <c r="I182" s="6" t="s">
        <v>21</v>
      </c>
      <c r="J182" s="6" t="s">
        <v>834</v>
      </c>
      <c r="K182" s="6" t="s">
        <v>835</v>
      </c>
      <c r="L182" s="6" t="s">
        <v>21</v>
      </c>
      <c r="M182" s="6"/>
      <c r="N182" s="7">
        <v>44990</v>
      </c>
      <c r="O182" s="6" t="s">
        <v>24</v>
      </c>
      <c r="P182" s="8" t="s">
        <v>841</v>
      </c>
      <c r="Q182" s="6" t="str">
        <f>HYPERLINK("https://docs.wto.org/imrd/directdoc.asp?DDFDocuments/t/G/TBTN23/BDI317.DOCX", "https://docs.wto.org/imrd/directdoc.asp?DDFDocuments/t/G/TBTN23/BDI317.DOCX")</f>
        <v>https://docs.wto.org/imrd/directdoc.asp?DDFDocuments/t/G/TBTN23/BDI317.DOCX</v>
      </c>
      <c r="R182" s="6" t="str">
        <f>HYPERLINK("https://docs.wto.org/imrd/directdoc.asp?DDFDocuments/u/G/TBTN23/BDI317.DOCX", "https://docs.wto.org/imrd/directdoc.asp?DDFDocuments/u/G/TBTN23/BDI317.DOCX")</f>
        <v>https://docs.wto.org/imrd/directdoc.asp?DDFDocuments/u/G/TBTN23/BDI317.DOCX</v>
      </c>
      <c r="S182" s="6" t="str">
        <f>HYPERLINK("https://docs.wto.org/imrd/directdoc.asp?DDFDocuments/v/G/TBTN23/BDI317.DOCX", "https://docs.wto.org/imrd/directdoc.asp?DDFDocuments/v/G/TBTN23/BDI317.DOCX")</f>
        <v>https://docs.wto.org/imrd/directdoc.asp?DDFDocuments/v/G/TBTN23/BDI317.DOCX</v>
      </c>
    </row>
    <row r="183" spans="1:19" ht="45">
      <c r="A183" s="2" t="s">
        <v>951</v>
      </c>
      <c r="B183" s="8" t="s">
        <v>645</v>
      </c>
      <c r="C183" s="7">
        <v>44936</v>
      </c>
      <c r="D183" s="6" t="str">
        <f>HYPERLINK("https://eping.wto.org/en/Search?viewData= G/TBT/N/TZA/885"," G/TBT/N/TZA/885")</f>
        <v xml:space="preserve"> G/TBT/N/TZA/885</v>
      </c>
      <c r="E183" s="6" t="s">
        <v>121</v>
      </c>
      <c r="F183" s="8" t="s">
        <v>643</v>
      </c>
      <c r="G183" s="8" t="s">
        <v>644</v>
      </c>
      <c r="I183" s="6" t="s">
        <v>21</v>
      </c>
      <c r="J183" s="6" t="s">
        <v>834</v>
      </c>
      <c r="K183" s="6" t="s">
        <v>840</v>
      </c>
      <c r="L183" s="6" t="s">
        <v>21</v>
      </c>
      <c r="M183" s="6"/>
      <c r="N183" s="7">
        <v>44990</v>
      </c>
      <c r="O183" s="6" t="s">
        <v>24</v>
      </c>
      <c r="P183" s="8" t="s">
        <v>836</v>
      </c>
      <c r="Q183" s="6" t="str">
        <f>HYPERLINK("https://docs.wto.org/imrd/directdoc.asp?DDFDocuments/t/G/TBTN23/BDI314.DOCX", "https://docs.wto.org/imrd/directdoc.asp?DDFDocuments/t/G/TBTN23/BDI314.DOCX")</f>
        <v>https://docs.wto.org/imrd/directdoc.asp?DDFDocuments/t/G/TBTN23/BDI314.DOCX</v>
      </c>
      <c r="R183" s="6" t="str">
        <f>HYPERLINK("https://docs.wto.org/imrd/directdoc.asp?DDFDocuments/u/G/TBTN23/BDI314.DOCX", "https://docs.wto.org/imrd/directdoc.asp?DDFDocuments/u/G/TBTN23/BDI314.DOCX")</f>
        <v>https://docs.wto.org/imrd/directdoc.asp?DDFDocuments/u/G/TBTN23/BDI314.DOCX</v>
      </c>
      <c r="S183" s="6" t="str">
        <f>HYPERLINK("https://docs.wto.org/imrd/directdoc.asp?DDFDocuments/v/G/TBTN23/BDI314.DOCX", "https://docs.wto.org/imrd/directdoc.asp?DDFDocuments/v/G/TBTN23/BDI314.DOCX")</f>
        <v>https://docs.wto.org/imrd/directdoc.asp?DDFDocuments/v/G/TBTN23/BDI314.DOCX</v>
      </c>
    </row>
    <row r="184" spans="1:19" ht="45">
      <c r="A184" s="2" t="s">
        <v>951</v>
      </c>
      <c r="B184" s="8" t="s">
        <v>645</v>
      </c>
      <c r="C184" s="7">
        <v>44936</v>
      </c>
      <c r="D184" s="6" t="str">
        <f>HYPERLINK("https://eping.wto.org/en/Search?viewData= G/TBT/N/TZA/884"," G/TBT/N/TZA/884")</f>
        <v xml:space="preserve"> G/TBT/N/TZA/884</v>
      </c>
      <c r="E184" s="6" t="s">
        <v>121</v>
      </c>
      <c r="F184" s="8" t="s">
        <v>651</v>
      </c>
      <c r="G184" s="8" t="s">
        <v>652</v>
      </c>
      <c r="I184" s="6" t="s">
        <v>21</v>
      </c>
      <c r="J184" s="6" t="s">
        <v>834</v>
      </c>
      <c r="K184" s="6" t="s">
        <v>835</v>
      </c>
      <c r="L184" s="6" t="s">
        <v>21</v>
      </c>
      <c r="M184" s="6"/>
      <c r="N184" s="7">
        <v>44990</v>
      </c>
      <c r="O184" s="6" t="s">
        <v>24</v>
      </c>
      <c r="P184" s="8" t="s">
        <v>844</v>
      </c>
      <c r="Q184" s="6" t="str">
        <f>HYPERLINK("https://docs.wto.org/imrd/directdoc.asp?DDFDocuments/t/G/TBTN23/BDI315.DOCX", "https://docs.wto.org/imrd/directdoc.asp?DDFDocuments/t/G/TBTN23/BDI315.DOCX")</f>
        <v>https://docs.wto.org/imrd/directdoc.asp?DDFDocuments/t/G/TBTN23/BDI315.DOCX</v>
      </c>
      <c r="R184" s="6" t="str">
        <f>HYPERLINK("https://docs.wto.org/imrd/directdoc.asp?DDFDocuments/u/G/TBTN23/BDI315.DOCX", "https://docs.wto.org/imrd/directdoc.asp?DDFDocuments/u/G/TBTN23/BDI315.DOCX")</f>
        <v>https://docs.wto.org/imrd/directdoc.asp?DDFDocuments/u/G/TBTN23/BDI315.DOCX</v>
      </c>
      <c r="S184" s="6" t="str">
        <f>HYPERLINK("https://docs.wto.org/imrd/directdoc.asp?DDFDocuments/v/G/TBTN23/BDI315.DOCX", "https://docs.wto.org/imrd/directdoc.asp?DDFDocuments/v/G/TBTN23/BDI315.DOCX")</f>
        <v>https://docs.wto.org/imrd/directdoc.asp?DDFDocuments/v/G/TBTN23/BDI315.DOCX</v>
      </c>
    </row>
    <row r="185" spans="1:19" ht="60">
      <c r="A185" s="9" t="s">
        <v>886</v>
      </c>
      <c r="B185" s="8" t="s">
        <v>104</v>
      </c>
      <c r="C185" s="7">
        <v>44951</v>
      </c>
      <c r="D185" s="6" t="str">
        <f>HYPERLINK("https://eping.wto.org/en/Search?viewData= G/TBT/N/CAN/689"," G/TBT/N/CAN/689")</f>
        <v xml:space="preserve"> G/TBT/N/CAN/689</v>
      </c>
      <c r="E185" s="6" t="s">
        <v>101</v>
      </c>
      <c r="F185" s="8" t="s">
        <v>102</v>
      </c>
      <c r="G185" s="8" t="s">
        <v>103</v>
      </c>
      <c r="I185" s="6" t="s">
        <v>21</v>
      </c>
      <c r="J185" s="6" t="s">
        <v>834</v>
      </c>
      <c r="K185" s="6" t="s">
        <v>835</v>
      </c>
      <c r="L185" s="6" t="s">
        <v>21</v>
      </c>
      <c r="M185" s="6"/>
      <c r="N185" s="7">
        <v>44990</v>
      </c>
      <c r="O185" s="6" t="s">
        <v>24</v>
      </c>
      <c r="P185" s="8" t="s">
        <v>844</v>
      </c>
      <c r="Q185" s="6" t="str">
        <f>HYPERLINK("https://docs.wto.org/imrd/directdoc.asp?DDFDocuments/t/G/TBTN23/BDI315.DOCX", "https://docs.wto.org/imrd/directdoc.asp?DDFDocuments/t/G/TBTN23/BDI315.DOCX")</f>
        <v>https://docs.wto.org/imrd/directdoc.asp?DDFDocuments/t/G/TBTN23/BDI315.DOCX</v>
      </c>
      <c r="R185" s="6" t="str">
        <f>HYPERLINK("https://docs.wto.org/imrd/directdoc.asp?DDFDocuments/u/G/TBTN23/BDI315.DOCX", "https://docs.wto.org/imrd/directdoc.asp?DDFDocuments/u/G/TBTN23/BDI315.DOCX")</f>
        <v>https://docs.wto.org/imrd/directdoc.asp?DDFDocuments/u/G/TBTN23/BDI315.DOCX</v>
      </c>
      <c r="S185" s="6" t="str">
        <f>HYPERLINK("https://docs.wto.org/imrd/directdoc.asp?DDFDocuments/v/G/TBTN23/BDI315.DOCX", "https://docs.wto.org/imrd/directdoc.asp?DDFDocuments/v/G/TBTN23/BDI315.DOCX")</f>
        <v>https://docs.wto.org/imrd/directdoc.asp?DDFDocuments/v/G/TBTN23/BDI315.DOCX</v>
      </c>
    </row>
    <row r="186" spans="1:19" ht="60">
      <c r="A186" s="9" t="s">
        <v>895</v>
      </c>
      <c r="B186" s="8" t="s">
        <v>672</v>
      </c>
      <c r="C186" s="7">
        <v>44930</v>
      </c>
      <c r="D186" s="6" t="str">
        <f>HYPERLINK("https://eping.wto.org/en/Search?viewData= G/TBT/N/BRA/1463"," G/TBT/N/BRA/1463")</f>
        <v xml:space="preserve"> G/TBT/N/BRA/1463</v>
      </c>
      <c r="E186" s="6" t="s">
        <v>505</v>
      </c>
      <c r="F186" s="10" t="s">
        <v>858</v>
      </c>
      <c r="G186" s="8" t="s">
        <v>859</v>
      </c>
      <c r="I186" s="6" t="s">
        <v>852</v>
      </c>
      <c r="J186" s="6" t="s">
        <v>853</v>
      </c>
      <c r="K186" s="6" t="s">
        <v>835</v>
      </c>
      <c r="L186" s="6" t="s">
        <v>21</v>
      </c>
      <c r="M186" s="6"/>
      <c r="N186" s="7">
        <v>44990</v>
      </c>
      <c r="O186" s="6" t="s">
        <v>24</v>
      </c>
      <c r="P186" s="8" t="s">
        <v>854</v>
      </c>
      <c r="Q186" s="6" t="str">
        <f>HYPERLINK("https://docs.wto.org/imrd/directdoc.asp?DDFDocuments/t/G/TBTN23/BDI316.DOCX", "https://docs.wto.org/imrd/directdoc.asp?DDFDocuments/t/G/TBTN23/BDI316.DOCX")</f>
        <v>https://docs.wto.org/imrd/directdoc.asp?DDFDocuments/t/G/TBTN23/BDI316.DOCX</v>
      </c>
      <c r="R186" s="6" t="str">
        <f>HYPERLINK("https://docs.wto.org/imrd/directdoc.asp?DDFDocuments/u/G/TBTN23/BDI316.DOCX", "https://docs.wto.org/imrd/directdoc.asp?DDFDocuments/u/G/TBTN23/BDI316.DOCX")</f>
        <v>https://docs.wto.org/imrd/directdoc.asp?DDFDocuments/u/G/TBTN23/BDI316.DOCX</v>
      </c>
      <c r="S186" s="6" t="str">
        <f>HYPERLINK("https://docs.wto.org/imrd/directdoc.asp?DDFDocuments/v/G/TBTN23/BDI316.DOCX", "https://docs.wto.org/imrd/directdoc.asp?DDFDocuments/v/G/TBTN23/BDI316.DOCX")</f>
        <v>https://docs.wto.org/imrd/directdoc.asp?DDFDocuments/v/G/TBTN23/BDI316.DOCX</v>
      </c>
    </row>
    <row r="187" spans="1:19" ht="135">
      <c r="A187" s="9" t="s">
        <v>879</v>
      </c>
      <c r="B187" s="8" t="s">
        <v>55</v>
      </c>
      <c r="C187" s="7">
        <v>44953</v>
      </c>
      <c r="D187" s="6" t="str">
        <f>HYPERLINK("https://eping.wto.org/en/Search?viewData= G/TBT/N/NZL/119"," G/TBT/N/NZL/119")</f>
        <v xml:space="preserve"> G/TBT/N/NZL/119</v>
      </c>
      <c r="E187" s="6" t="s">
        <v>52</v>
      </c>
      <c r="F187" s="8" t="s">
        <v>53</v>
      </c>
      <c r="G187" s="8" t="s">
        <v>54</v>
      </c>
      <c r="I187" s="6" t="s">
        <v>852</v>
      </c>
      <c r="J187" s="6" t="s">
        <v>853</v>
      </c>
      <c r="K187" s="6" t="s">
        <v>835</v>
      </c>
      <c r="L187" s="6" t="s">
        <v>21</v>
      </c>
      <c r="M187" s="6"/>
      <c r="N187" s="7">
        <v>44990</v>
      </c>
      <c r="O187" s="6" t="s">
        <v>24</v>
      </c>
      <c r="P187" s="8" t="s">
        <v>854</v>
      </c>
      <c r="Q187" s="6" t="str">
        <f>HYPERLINK("https://docs.wto.org/imrd/directdoc.asp?DDFDocuments/t/G/TBTN23/BDI316.DOCX", "https://docs.wto.org/imrd/directdoc.asp?DDFDocuments/t/G/TBTN23/BDI316.DOCX")</f>
        <v>https://docs.wto.org/imrd/directdoc.asp?DDFDocuments/t/G/TBTN23/BDI316.DOCX</v>
      </c>
      <c r="R187" s="6" t="str">
        <f>HYPERLINK("https://docs.wto.org/imrd/directdoc.asp?DDFDocuments/u/G/TBTN23/BDI316.DOCX", "https://docs.wto.org/imrd/directdoc.asp?DDFDocuments/u/G/TBTN23/BDI316.DOCX")</f>
        <v>https://docs.wto.org/imrd/directdoc.asp?DDFDocuments/u/G/TBTN23/BDI316.DOCX</v>
      </c>
      <c r="S187" s="6" t="str">
        <f>HYPERLINK("https://docs.wto.org/imrd/directdoc.asp?DDFDocuments/v/G/TBTN23/BDI316.DOCX", "https://docs.wto.org/imrd/directdoc.asp?DDFDocuments/v/G/TBTN23/BDI316.DOCX")</f>
        <v>https://docs.wto.org/imrd/directdoc.asp?DDFDocuments/v/G/TBTN23/BDI316.DOCX</v>
      </c>
    </row>
    <row r="188" spans="1:19" ht="315">
      <c r="A188" s="2" t="s">
        <v>879</v>
      </c>
      <c r="B188" s="8" t="s">
        <v>757</v>
      </c>
      <c r="C188" s="7">
        <v>44931</v>
      </c>
      <c r="D188" s="6" t="str">
        <f>HYPERLINK("https://eping.wto.org/en/Search?viewData= G/TBT/N/AUS/151"," G/TBT/N/AUS/151")</f>
        <v xml:space="preserve"> G/TBT/N/AUS/151</v>
      </c>
      <c r="E188" s="6" t="s">
        <v>522</v>
      </c>
      <c r="F188" s="8" t="s">
        <v>755</v>
      </c>
      <c r="G188" s="8" t="s">
        <v>756</v>
      </c>
      <c r="I188" s="6" t="s">
        <v>852</v>
      </c>
      <c r="J188" s="6" t="s">
        <v>853</v>
      </c>
      <c r="K188" s="6" t="s">
        <v>835</v>
      </c>
      <c r="L188" s="6" t="s">
        <v>21</v>
      </c>
      <c r="M188" s="6"/>
      <c r="N188" s="7">
        <v>44990</v>
      </c>
      <c r="O188" s="6" t="s">
        <v>24</v>
      </c>
      <c r="P188" s="8" t="s">
        <v>854</v>
      </c>
      <c r="Q188" s="6" t="str">
        <f>HYPERLINK("https://docs.wto.org/imrd/directdoc.asp?DDFDocuments/t/G/TBTN23/BDI316.DOCX", "https://docs.wto.org/imrd/directdoc.asp?DDFDocuments/t/G/TBTN23/BDI316.DOCX")</f>
        <v>https://docs.wto.org/imrd/directdoc.asp?DDFDocuments/t/G/TBTN23/BDI316.DOCX</v>
      </c>
      <c r="R188" s="6" t="str">
        <f>HYPERLINK("https://docs.wto.org/imrd/directdoc.asp?DDFDocuments/u/G/TBTN23/BDI316.DOCX", "https://docs.wto.org/imrd/directdoc.asp?DDFDocuments/u/G/TBTN23/BDI316.DOCX")</f>
        <v>https://docs.wto.org/imrd/directdoc.asp?DDFDocuments/u/G/TBTN23/BDI316.DOCX</v>
      </c>
      <c r="S188" s="6" t="str">
        <f>HYPERLINK("https://docs.wto.org/imrd/directdoc.asp?DDFDocuments/v/G/TBTN23/BDI316.DOCX", "https://docs.wto.org/imrd/directdoc.asp?DDFDocuments/v/G/TBTN23/BDI316.DOCX")</f>
        <v>https://docs.wto.org/imrd/directdoc.asp?DDFDocuments/v/G/TBTN23/BDI316.DOCX</v>
      </c>
    </row>
    <row r="189" spans="1:19" ht="30">
      <c r="A189" s="9" t="s">
        <v>941</v>
      </c>
      <c r="B189" s="8" t="s">
        <v>508</v>
      </c>
      <c r="C189" s="7">
        <v>44942</v>
      </c>
      <c r="D189" s="6" t="str">
        <f>HYPERLINK("https://eping.wto.org/en/Search?viewData= G/TBT/N/BRA/1471"," G/TBT/N/BRA/1471")</f>
        <v xml:space="preserve"> G/TBT/N/BRA/1471</v>
      </c>
      <c r="E189" s="6" t="s">
        <v>505</v>
      </c>
      <c r="F189" s="8" t="s">
        <v>506</v>
      </c>
      <c r="G189" s="8" t="s">
        <v>507</v>
      </c>
      <c r="I189" s="6" t="s">
        <v>863</v>
      </c>
      <c r="J189" s="6" t="s">
        <v>834</v>
      </c>
      <c r="K189" s="6" t="s">
        <v>840</v>
      </c>
      <c r="L189" s="6" t="s">
        <v>21</v>
      </c>
      <c r="M189" s="6"/>
      <c r="N189" s="7" t="s">
        <v>21</v>
      </c>
      <c r="O189" s="6" t="s">
        <v>24</v>
      </c>
      <c r="P189" s="8" t="s">
        <v>864</v>
      </c>
      <c r="Q189" s="6" t="str">
        <f>HYPERLINK("https://docs.wto.org/imrd/directdoc.asp?DDFDocuments/t/G/TBTN23/BDI313.DOCX", "https://docs.wto.org/imrd/directdoc.asp?DDFDocuments/t/G/TBTN23/BDI313.DOCX")</f>
        <v>https://docs.wto.org/imrd/directdoc.asp?DDFDocuments/t/G/TBTN23/BDI313.DOCX</v>
      </c>
      <c r="R189" s="6" t="str">
        <f>HYPERLINK("https://docs.wto.org/imrd/directdoc.asp?DDFDocuments/u/G/TBTN23/BDI313.DOCX", "https://docs.wto.org/imrd/directdoc.asp?DDFDocuments/u/G/TBTN23/BDI313.DOCX")</f>
        <v>https://docs.wto.org/imrd/directdoc.asp?DDFDocuments/u/G/TBTN23/BDI313.DOCX</v>
      </c>
      <c r="S189" s="6" t="str">
        <f>HYPERLINK("https://docs.wto.org/imrd/directdoc.asp?DDFDocuments/v/G/TBTN23/BDI313.DOCX", "https://docs.wto.org/imrd/directdoc.asp?DDFDocuments/v/G/TBTN23/BDI313.DOCX")</f>
        <v>https://docs.wto.org/imrd/directdoc.asp?DDFDocuments/v/G/TBTN23/BDI313.DOCX</v>
      </c>
    </row>
    <row r="190" spans="1:19" ht="195">
      <c r="A190" s="9" t="s">
        <v>883</v>
      </c>
      <c r="B190" s="8" t="s">
        <v>82</v>
      </c>
      <c r="C190" s="7">
        <v>44951</v>
      </c>
      <c r="D190" s="6" t="str">
        <f>HYPERLINK("https://eping.wto.org/en/Search?viewData= G/TBT/N/TUR/206"," G/TBT/N/TUR/206")</f>
        <v xml:space="preserve"> G/TBT/N/TUR/206</v>
      </c>
      <c r="E190" s="6" t="s">
        <v>79</v>
      </c>
      <c r="F190" s="8" t="s">
        <v>80</v>
      </c>
      <c r="G190" s="8" t="s">
        <v>81</v>
      </c>
      <c r="I190" s="6" t="s">
        <v>21</v>
      </c>
      <c r="J190" s="6" t="s">
        <v>834</v>
      </c>
      <c r="K190" s="6" t="s">
        <v>840</v>
      </c>
      <c r="L190" s="6" t="s">
        <v>21</v>
      </c>
      <c r="M190" s="6"/>
      <c r="N190" s="7">
        <v>44990</v>
      </c>
      <c r="O190" s="6" t="s">
        <v>24</v>
      </c>
      <c r="P190" s="8" t="s">
        <v>836</v>
      </c>
      <c r="Q190" s="6" t="str">
        <f>HYPERLINK("https://docs.wto.org/imrd/directdoc.asp?DDFDocuments/t/G/TBTN23/BDI314.DOCX", "https://docs.wto.org/imrd/directdoc.asp?DDFDocuments/t/G/TBTN23/BDI314.DOCX")</f>
        <v>https://docs.wto.org/imrd/directdoc.asp?DDFDocuments/t/G/TBTN23/BDI314.DOCX</v>
      </c>
      <c r="R190" s="6" t="str">
        <f>HYPERLINK("https://docs.wto.org/imrd/directdoc.asp?DDFDocuments/u/G/TBTN23/BDI314.DOCX", "https://docs.wto.org/imrd/directdoc.asp?DDFDocuments/u/G/TBTN23/BDI314.DOCX")</f>
        <v>https://docs.wto.org/imrd/directdoc.asp?DDFDocuments/u/G/TBTN23/BDI314.DOCX</v>
      </c>
      <c r="S190" s="6" t="str">
        <f>HYPERLINK("https://docs.wto.org/imrd/directdoc.asp?DDFDocuments/v/G/TBTN23/BDI314.DOCX", "https://docs.wto.org/imrd/directdoc.asp?DDFDocuments/v/G/TBTN23/BDI314.DOCX")</f>
        <v>https://docs.wto.org/imrd/directdoc.asp?DDFDocuments/v/G/TBTN23/BDI314.DOCX</v>
      </c>
    </row>
    <row r="191" spans="1:19" ht="90">
      <c r="A191" s="9" t="s">
        <v>877</v>
      </c>
      <c r="B191" s="8" t="s">
        <v>37</v>
      </c>
      <c r="C191" s="7">
        <v>44956</v>
      </c>
      <c r="D191" s="6" t="str">
        <f>HYPERLINK("https://eping.wto.org/en/Search?viewData= G/TBT/N/EU/950"," G/TBT/N/EU/950")</f>
        <v xml:space="preserve"> G/TBT/N/EU/950</v>
      </c>
      <c r="E191" s="6" t="s">
        <v>34</v>
      </c>
      <c r="F191" s="8" t="s">
        <v>35</v>
      </c>
      <c r="G191" s="8" t="s">
        <v>36</v>
      </c>
      <c r="I191" s="6" t="s">
        <v>863</v>
      </c>
      <c r="J191" s="6" t="s">
        <v>834</v>
      </c>
      <c r="K191" s="6" t="s">
        <v>840</v>
      </c>
      <c r="L191" s="6" t="s">
        <v>21</v>
      </c>
      <c r="M191" s="6"/>
      <c r="N191" s="7" t="s">
        <v>21</v>
      </c>
      <c r="O191" s="6" t="s">
        <v>24</v>
      </c>
      <c r="P191" s="8" t="s">
        <v>864</v>
      </c>
      <c r="Q191" s="6" t="str">
        <f>HYPERLINK("https://docs.wto.org/imrd/directdoc.asp?DDFDocuments/t/G/TBTN23/BDI313.DOCX", "https://docs.wto.org/imrd/directdoc.asp?DDFDocuments/t/G/TBTN23/BDI313.DOCX")</f>
        <v>https://docs.wto.org/imrd/directdoc.asp?DDFDocuments/t/G/TBTN23/BDI313.DOCX</v>
      </c>
      <c r="R191" s="6" t="str">
        <f>HYPERLINK("https://docs.wto.org/imrd/directdoc.asp?DDFDocuments/u/G/TBTN23/BDI313.DOCX", "https://docs.wto.org/imrd/directdoc.asp?DDFDocuments/u/G/TBTN23/BDI313.DOCX")</f>
        <v>https://docs.wto.org/imrd/directdoc.asp?DDFDocuments/u/G/TBTN23/BDI313.DOCX</v>
      </c>
      <c r="S191" s="6" t="str">
        <f>HYPERLINK("https://docs.wto.org/imrd/directdoc.asp?DDFDocuments/v/G/TBTN23/BDI313.DOCX", "https://docs.wto.org/imrd/directdoc.asp?DDFDocuments/v/G/TBTN23/BDI313.DOCX")</f>
        <v>https://docs.wto.org/imrd/directdoc.asp?DDFDocuments/v/G/TBTN23/BDI313.DOCX</v>
      </c>
    </row>
    <row r="192" spans="1:19" ht="165">
      <c r="A192" s="9" t="s">
        <v>877</v>
      </c>
      <c r="B192" s="8" t="s">
        <v>37</v>
      </c>
      <c r="C192" s="7">
        <v>44956</v>
      </c>
      <c r="D192" s="6" t="str">
        <f>HYPERLINK("https://eping.wto.org/en/Search?viewData= G/TBT/N/EU/949"," G/TBT/N/EU/949")</f>
        <v xml:space="preserve"> G/TBT/N/EU/949</v>
      </c>
      <c r="E192" s="6" t="s">
        <v>34</v>
      </c>
      <c r="F192" s="8" t="s">
        <v>40</v>
      </c>
      <c r="G192" s="8" t="s">
        <v>41</v>
      </c>
      <c r="I192" s="6" t="s">
        <v>21</v>
      </c>
      <c r="J192" s="6" t="s">
        <v>834</v>
      </c>
      <c r="K192" s="6" t="s">
        <v>835</v>
      </c>
      <c r="L192" s="6" t="s">
        <v>21</v>
      </c>
      <c r="M192" s="6"/>
      <c r="N192" s="7">
        <v>44990</v>
      </c>
      <c r="O192" s="6" t="s">
        <v>24</v>
      </c>
      <c r="P192" s="8" t="s">
        <v>836</v>
      </c>
      <c r="Q192" s="6" t="str">
        <f>HYPERLINK("https://docs.wto.org/imrd/directdoc.asp?DDFDocuments/t/G/TBTN23/BDI314.DOCX", "https://docs.wto.org/imrd/directdoc.asp?DDFDocuments/t/G/TBTN23/BDI314.DOCX")</f>
        <v>https://docs.wto.org/imrd/directdoc.asp?DDFDocuments/t/G/TBTN23/BDI314.DOCX</v>
      </c>
      <c r="R192" s="6" t="str">
        <f>HYPERLINK("https://docs.wto.org/imrd/directdoc.asp?DDFDocuments/u/G/TBTN23/BDI314.DOCX", "https://docs.wto.org/imrd/directdoc.asp?DDFDocuments/u/G/TBTN23/BDI314.DOCX")</f>
        <v>https://docs.wto.org/imrd/directdoc.asp?DDFDocuments/u/G/TBTN23/BDI314.DOCX</v>
      </c>
      <c r="S192" s="6" t="str">
        <f>HYPERLINK("https://docs.wto.org/imrd/directdoc.asp?DDFDocuments/v/G/TBTN23/BDI314.DOCX", "https://docs.wto.org/imrd/directdoc.asp?DDFDocuments/v/G/TBTN23/BDI314.DOCX")</f>
        <v>https://docs.wto.org/imrd/directdoc.asp?DDFDocuments/v/G/TBTN23/BDI314.DOCX</v>
      </c>
    </row>
    <row r="193" spans="1:19" ht="75">
      <c r="A193" s="2" t="s">
        <v>963</v>
      </c>
      <c r="B193" s="8" t="s">
        <v>701</v>
      </c>
      <c r="C193" s="7">
        <v>44935</v>
      </c>
      <c r="D193" s="6" t="str">
        <f>HYPERLINK("https://eping.wto.org/en/Search?viewData= G/TBT/N/SAU/1279"," G/TBT/N/SAU/1279")</f>
        <v xml:space="preserve"> G/TBT/N/SAU/1279</v>
      </c>
      <c r="E193" s="6" t="s">
        <v>571</v>
      </c>
      <c r="F193" s="8" t="s">
        <v>699</v>
      </c>
      <c r="G193" s="8" t="s">
        <v>700</v>
      </c>
      <c r="I193" s="6" t="s">
        <v>21</v>
      </c>
      <c r="J193" s="6" t="s">
        <v>834</v>
      </c>
      <c r="K193" s="6" t="s">
        <v>835</v>
      </c>
      <c r="L193" s="6" t="s">
        <v>21</v>
      </c>
      <c r="M193" s="6"/>
      <c r="N193" s="7">
        <v>44990</v>
      </c>
      <c r="O193" s="6" t="s">
        <v>24</v>
      </c>
      <c r="P193" s="8" t="s">
        <v>844</v>
      </c>
      <c r="Q193" s="6" t="str">
        <f>HYPERLINK("https://docs.wto.org/imrd/directdoc.asp?DDFDocuments/t/G/TBTN23/BDI315.DOCX", "https://docs.wto.org/imrd/directdoc.asp?DDFDocuments/t/G/TBTN23/BDI315.DOCX")</f>
        <v>https://docs.wto.org/imrd/directdoc.asp?DDFDocuments/t/G/TBTN23/BDI315.DOCX</v>
      </c>
      <c r="R193" s="6" t="str">
        <f>HYPERLINK("https://docs.wto.org/imrd/directdoc.asp?DDFDocuments/u/G/TBTN23/BDI315.DOCX", "https://docs.wto.org/imrd/directdoc.asp?DDFDocuments/u/G/TBTN23/BDI315.DOCX")</f>
        <v>https://docs.wto.org/imrd/directdoc.asp?DDFDocuments/u/G/TBTN23/BDI315.DOCX</v>
      </c>
      <c r="S193" s="6" t="str">
        <f>HYPERLINK("https://docs.wto.org/imrd/directdoc.asp?DDFDocuments/v/G/TBTN23/BDI315.DOCX", "https://docs.wto.org/imrd/directdoc.asp?DDFDocuments/v/G/TBTN23/BDI315.DOCX")</f>
        <v>https://docs.wto.org/imrd/directdoc.asp?DDFDocuments/v/G/TBTN23/BDI315.DOCX</v>
      </c>
    </row>
    <row r="194" spans="1:19" ht="60">
      <c r="A194" s="8" t="s">
        <v>876</v>
      </c>
      <c r="B194" s="8" t="s">
        <v>29</v>
      </c>
      <c r="C194" s="7">
        <v>44957</v>
      </c>
      <c r="D194" s="6" t="str">
        <f>HYPERLINK("https://eping.wto.org/en/Search?viewData= G/TBT/N/KEN/1378"," G/TBT/N/KEN/1378")</f>
        <v xml:space="preserve"> G/TBT/N/KEN/1378</v>
      </c>
      <c r="E194" s="6" t="s">
        <v>26</v>
      </c>
      <c r="F194" s="8" t="s">
        <v>27</v>
      </c>
      <c r="G194" s="8" t="s">
        <v>28</v>
      </c>
      <c r="I194" s="6" t="s">
        <v>21</v>
      </c>
      <c r="J194" s="6" t="s">
        <v>834</v>
      </c>
      <c r="K194" s="6" t="s">
        <v>835</v>
      </c>
      <c r="L194" s="6" t="s">
        <v>21</v>
      </c>
      <c r="M194" s="6"/>
      <c r="N194" s="7">
        <v>44990</v>
      </c>
      <c r="O194" s="6" t="s">
        <v>24</v>
      </c>
      <c r="P194" s="8" t="s">
        <v>841</v>
      </c>
      <c r="Q194" s="6" t="str">
        <f>HYPERLINK("https://docs.wto.org/imrd/directdoc.asp?DDFDocuments/t/G/TBTN23/BDI317.DOCX", "https://docs.wto.org/imrd/directdoc.asp?DDFDocuments/t/G/TBTN23/BDI317.DOCX")</f>
        <v>https://docs.wto.org/imrd/directdoc.asp?DDFDocuments/t/G/TBTN23/BDI317.DOCX</v>
      </c>
      <c r="R194" s="6" t="str">
        <f>HYPERLINK("https://docs.wto.org/imrd/directdoc.asp?DDFDocuments/u/G/TBTN23/BDI317.DOCX", "https://docs.wto.org/imrd/directdoc.asp?DDFDocuments/u/G/TBTN23/BDI317.DOCX")</f>
        <v>https://docs.wto.org/imrd/directdoc.asp?DDFDocuments/u/G/TBTN23/BDI317.DOCX</v>
      </c>
      <c r="S194" s="6" t="str">
        <f>HYPERLINK("https://docs.wto.org/imrd/directdoc.asp?DDFDocuments/v/G/TBTN23/BDI317.DOCX", "https://docs.wto.org/imrd/directdoc.asp?DDFDocuments/v/G/TBTN23/BDI317.DOCX")</f>
        <v>https://docs.wto.org/imrd/directdoc.asp?DDFDocuments/v/G/TBTN23/BDI317.DOCX</v>
      </c>
    </row>
    <row r="195" spans="1:19" ht="30">
      <c r="A195" s="2" t="s">
        <v>900</v>
      </c>
      <c r="B195" s="8" t="s">
        <v>160</v>
      </c>
      <c r="C195" s="7">
        <v>44949</v>
      </c>
      <c r="D195" s="6" t="str">
        <f>HYPERLINK("https://eping.wto.org/en/Search?viewData= G/TBT/N/RWA/782"," G/TBT/N/RWA/782")</f>
        <v xml:space="preserve"> G/TBT/N/RWA/782</v>
      </c>
      <c r="E195" s="6" t="s">
        <v>151</v>
      </c>
      <c r="F195" s="8" t="s">
        <v>158</v>
      </c>
      <c r="G195" s="8" t="s">
        <v>159</v>
      </c>
      <c r="I195" s="6" t="s">
        <v>21</v>
      </c>
      <c r="J195" s="6" t="s">
        <v>834</v>
      </c>
      <c r="K195" s="6" t="s">
        <v>840</v>
      </c>
      <c r="L195" s="6" t="s">
        <v>21</v>
      </c>
      <c r="M195" s="6"/>
      <c r="N195" s="7">
        <v>44990</v>
      </c>
      <c r="O195" s="6" t="s">
        <v>24</v>
      </c>
      <c r="P195" s="8" t="s">
        <v>841</v>
      </c>
      <c r="Q195" s="6" t="str">
        <f>HYPERLINK("https://docs.wto.org/imrd/directdoc.asp?DDFDocuments/t/G/TBTN23/BDI317.DOCX", "https://docs.wto.org/imrd/directdoc.asp?DDFDocuments/t/G/TBTN23/BDI317.DOCX")</f>
        <v>https://docs.wto.org/imrd/directdoc.asp?DDFDocuments/t/G/TBTN23/BDI317.DOCX</v>
      </c>
      <c r="R195" s="6" t="str">
        <f>HYPERLINK("https://docs.wto.org/imrd/directdoc.asp?DDFDocuments/u/G/TBTN23/BDI317.DOCX", "https://docs.wto.org/imrd/directdoc.asp?DDFDocuments/u/G/TBTN23/BDI317.DOCX")</f>
        <v>https://docs.wto.org/imrd/directdoc.asp?DDFDocuments/u/G/TBTN23/BDI317.DOCX</v>
      </c>
      <c r="S195" s="6" t="str">
        <f>HYPERLINK("https://docs.wto.org/imrd/directdoc.asp?DDFDocuments/v/G/TBTN23/BDI317.DOCX", "https://docs.wto.org/imrd/directdoc.asp?DDFDocuments/v/G/TBTN23/BDI317.DOCX")</f>
        <v>https://docs.wto.org/imrd/directdoc.asp?DDFDocuments/v/G/TBTN23/BDI317.DOCX</v>
      </c>
    </row>
    <row r="196" spans="1:19" ht="45">
      <c r="A196" s="2" t="s">
        <v>900</v>
      </c>
      <c r="B196" s="8" t="s">
        <v>160</v>
      </c>
      <c r="C196" s="7">
        <v>44949</v>
      </c>
      <c r="D196" s="6" t="str">
        <f>HYPERLINK("https://eping.wto.org/en/Search?viewData= G/TBT/N/RWA/778"," G/TBT/N/RWA/778")</f>
        <v xml:space="preserve"> G/TBT/N/RWA/778</v>
      </c>
      <c r="E196" s="6" t="s">
        <v>151</v>
      </c>
      <c r="F196" s="8" t="s">
        <v>229</v>
      </c>
      <c r="G196" s="8" t="s">
        <v>230</v>
      </c>
      <c r="I196" s="6" t="s">
        <v>21</v>
      </c>
      <c r="J196" s="6" t="s">
        <v>848</v>
      </c>
      <c r="K196" s="6" t="s">
        <v>163</v>
      </c>
      <c r="L196" s="6" t="s">
        <v>21</v>
      </c>
      <c r="M196" s="6"/>
      <c r="N196" s="7">
        <v>44990</v>
      </c>
      <c r="O196" s="6" t="s">
        <v>24</v>
      </c>
      <c r="P196" s="8" t="s">
        <v>867</v>
      </c>
      <c r="Q196" s="6" t="str">
        <f>HYPERLINK("https://docs.wto.org/imrd/directdoc.asp?DDFDocuments/t/G/TBTN23/KEN1360.DOCX", "https://docs.wto.org/imrd/directdoc.asp?DDFDocuments/t/G/TBTN23/KEN1360.DOCX")</f>
        <v>https://docs.wto.org/imrd/directdoc.asp?DDFDocuments/t/G/TBTN23/KEN1360.DOCX</v>
      </c>
      <c r="R196" s="6" t="str">
        <f>HYPERLINK("https://docs.wto.org/imrd/directdoc.asp?DDFDocuments/u/G/TBTN23/KEN1360.DOCX", "https://docs.wto.org/imrd/directdoc.asp?DDFDocuments/u/G/TBTN23/KEN1360.DOCX")</f>
        <v>https://docs.wto.org/imrd/directdoc.asp?DDFDocuments/u/G/TBTN23/KEN1360.DOCX</v>
      </c>
      <c r="S196" s="6" t="str">
        <f>HYPERLINK("https://docs.wto.org/imrd/directdoc.asp?DDFDocuments/v/G/TBTN23/KEN1360.DOCX", "https://docs.wto.org/imrd/directdoc.asp?DDFDocuments/v/G/TBTN23/KEN1360.DOCX")</f>
        <v>https://docs.wto.org/imrd/directdoc.asp?DDFDocuments/v/G/TBTN23/KEN1360.DOCX</v>
      </c>
    </row>
    <row r="197" spans="1:19" ht="75">
      <c r="A197" s="2" t="s">
        <v>897</v>
      </c>
      <c r="B197" s="8" t="s">
        <v>828</v>
      </c>
      <c r="C197" s="7">
        <v>44931</v>
      </c>
      <c r="D197" s="6" t="str">
        <f>HYPERLINK("https://eping.wto.org/en/Search?viewData= G/TBT/N/CHL/618"," G/TBT/N/CHL/618")</f>
        <v xml:space="preserve"> G/TBT/N/CHL/618</v>
      </c>
      <c r="E197" s="6" t="s">
        <v>248</v>
      </c>
      <c r="F197" s="8" t="s">
        <v>826</v>
      </c>
      <c r="G197" s="8" t="s">
        <v>827</v>
      </c>
      <c r="I197" s="6" t="s">
        <v>871</v>
      </c>
      <c r="J197" s="6" t="s">
        <v>872</v>
      </c>
      <c r="K197" s="6" t="s">
        <v>32</v>
      </c>
      <c r="L197" s="6" t="s">
        <v>21</v>
      </c>
      <c r="M197" s="6"/>
      <c r="N197" s="7" t="s">
        <v>21</v>
      </c>
      <c r="O197" s="6" t="s">
        <v>24</v>
      </c>
      <c r="P197" s="8" t="s">
        <v>873</v>
      </c>
      <c r="Q197" s="6" t="str">
        <f>HYPERLINK("https://docs.wto.org/imrd/directdoc.asp?DDFDocuments/t/G/TBTN23/BRA1462.DOCX", "https://docs.wto.org/imrd/directdoc.asp?DDFDocuments/t/G/TBTN23/BRA1462.DOCX")</f>
        <v>https://docs.wto.org/imrd/directdoc.asp?DDFDocuments/t/G/TBTN23/BRA1462.DOCX</v>
      </c>
      <c r="R197" s="6" t="str">
        <f>HYPERLINK("https://docs.wto.org/imrd/directdoc.asp?DDFDocuments/u/G/TBTN23/BRA1462.DOCX", "https://docs.wto.org/imrd/directdoc.asp?DDFDocuments/u/G/TBTN23/BRA1462.DOCX")</f>
        <v>https://docs.wto.org/imrd/directdoc.asp?DDFDocuments/u/G/TBTN23/BRA1462.DOCX</v>
      </c>
      <c r="S197" s="6" t="str">
        <f>HYPERLINK("https://docs.wto.org/imrd/directdoc.asp?DDFDocuments/v/G/TBTN23/BRA1462.DOCX", "https://docs.wto.org/imrd/directdoc.asp?DDFDocuments/v/G/TBTN23/BRA1462.DOCX")</f>
        <v>https://docs.wto.org/imrd/directdoc.asp?DDFDocuments/v/G/TBTN23/BRA1462.DOCX</v>
      </c>
    </row>
    <row r="198" spans="1:19" ht="60">
      <c r="A198" s="2" t="s">
        <v>929</v>
      </c>
      <c r="B198" s="8" t="s">
        <v>416</v>
      </c>
      <c r="C198" s="7">
        <v>44949</v>
      </c>
      <c r="D198" s="6" t="str">
        <f>HYPERLINK("https://eping.wto.org/en/Search?viewData= G/TBT/N/RWA/773"," G/TBT/N/RWA/773")</f>
        <v xml:space="preserve"> G/TBT/N/RWA/773</v>
      </c>
      <c r="E198" s="6" t="s">
        <v>151</v>
      </c>
      <c r="F198" s="8" t="s">
        <v>414</v>
      </c>
      <c r="G198" s="8" t="s">
        <v>415</v>
      </c>
      <c r="I198" s="6" t="s">
        <v>21</v>
      </c>
      <c r="J198" s="6" t="s">
        <v>834</v>
      </c>
      <c r="K198" s="6" t="s">
        <v>835</v>
      </c>
      <c r="L198" s="6" t="s">
        <v>21</v>
      </c>
      <c r="M198" s="6"/>
      <c r="N198" s="7">
        <v>44990</v>
      </c>
      <c r="O198" s="6" t="s">
        <v>24</v>
      </c>
      <c r="P198" s="8" t="s">
        <v>836</v>
      </c>
      <c r="Q198" s="6" t="str">
        <f>HYPERLINK("https://docs.wto.org/imrd/directdoc.asp?DDFDocuments/t/G/TBTN23/BDI314.DOCX", "https://docs.wto.org/imrd/directdoc.asp?DDFDocuments/t/G/TBTN23/BDI314.DOCX")</f>
        <v>https://docs.wto.org/imrd/directdoc.asp?DDFDocuments/t/G/TBTN23/BDI314.DOCX</v>
      </c>
      <c r="R198" s="6" t="str">
        <f>HYPERLINK("https://docs.wto.org/imrd/directdoc.asp?DDFDocuments/u/G/TBTN23/BDI314.DOCX", "https://docs.wto.org/imrd/directdoc.asp?DDFDocuments/u/G/TBTN23/BDI314.DOCX")</f>
        <v>https://docs.wto.org/imrd/directdoc.asp?DDFDocuments/u/G/TBTN23/BDI314.DOCX</v>
      </c>
      <c r="S198" s="6" t="str">
        <f>HYPERLINK("https://docs.wto.org/imrd/directdoc.asp?DDFDocuments/v/G/TBTN23/BDI314.DOCX", "https://docs.wto.org/imrd/directdoc.asp?DDFDocuments/v/G/TBTN23/BDI314.DOCX")</f>
        <v>https://docs.wto.org/imrd/directdoc.asp?DDFDocuments/v/G/TBTN23/BDI314.DOCX</v>
      </c>
    </row>
    <row r="199" spans="1:19" ht="60">
      <c r="A199" s="2" t="s">
        <v>956</v>
      </c>
      <c r="B199" s="8" t="s">
        <v>625</v>
      </c>
      <c r="C199" s="7">
        <v>44937</v>
      </c>
      <c r="D199" s="6" t="str">
        <f>HYPERLINK("https://eping.wto.org/en/Search?viewData= G/TBT/N/MOZ/23"," G/TBT/N/MOZ/23")</f>
        <v xml:space="preserve"> G/TBT/N/MOZ/23</v>
      </c>
      <c r="E199" s="6" t="s">
        <v>622</v>
      </c>
      <c r="F199" s="8" t="s">
        <v>623</v>
      </c>
      <c r="G199" s="8" t="s">
        <v>624</v>
      </c>
      <c r="I199" s="6" t="s">
        <v>21</v>
      </c>
      <c r="J199" s="6" t="s">
        <v>834</v>
      </c>
      <c r="K199" s="6" t="s">
        <v>835</v>
      </c>
      <c r="L199" s="6" t="s">
        <v>21</v>
      </c>
      <c r="M199" s="6"/>
      <c r="N199" s="7">
        <v>44990</v>
      </c>
      <c r="O199" s="6" t="s">
        <v>24</v>
      </c>
      <c r="P199" s="8" t="s">
        <v>841</v>
      </c>
      <c r="Q199" s="6" t="str">
        <f>HYPERLINK("https://docs.wto.org/imrd/directdoc.asp?DDFDocuments/t/G/TBTN23/BDI317.DOCX", "https://docs.wto.org/imrd/directdoc.asp?DDFDocuments/t/G/TBTN23/BDI317.DOCX")</f>
        <v>https://docs.wto.org/imrd/directdoc.asp?DDFDocuments/t/G/TBTN23/BDI317.DOCX</v>
      </c>
      <c r="R199" s="6" t="str">
        <f>HYPERLINK("https://docs.wto.org/imrd/directdoc.asp?DDFDocuments/u/G/TBTN23/BDI317.DOCX", "https://docs.wto.org/imrd/directdoc.asp?DDFDocuments/u/G/TBTN23/BDI317.DOCX")</f>
        <v>https://docs.wto.org/imrd/directdoc.asp?DDFDocuments/u/G/TBTN23/BDI317.DOCX</v>
      </c>
      <c r="S199" s="6" t="str">
        <f>HYPERLINK("https://docs.wto.org/imrd/directdoc.asp?DDFDocuments/v/G/TBTN23/BDI317.DOCX", "https://docs.wto.org/imrd/directdoc.asp?DDFDocuments/v/G/TBTN23/BDI317.DOCX")</f>
        <v>https://docs.wto.org/imrd/directdoc.asp?DDFDocuments/v/G/TBTN23/BDI317.DOCX</v>
      </c>
    </row>
  </sheetData>
  <sortState xmlns:xlrd2="http://schemas.microsoft.com/office/spreadsheetml/2017/richdata2" ref="A2:G199">
    <sortCondition ref="A2:A19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2023-02-01T08:15:19Z</dcterms:created>
  <dcterms:modified xsi:type="dcterms:W3CDTF">2023-02-02T09:47:46Z</dcterms:modified>
</cp:coreProperties>
</file>