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O:\Kundecentret\Information\Overvågning - vedligeholdelse\Notifikationer\Arkiv 2024\"/>
    </mc:Choice>
  </mc:AlternateContent>
  <xr:revisionPtr revIDLastSave="0" documentId="13_ncr:1_{76622360-C4D7-4331-80F4-10A4934BAB42}" xr6:coauthVersionLast="47" xr6:coauthVersionMax="47" xr10:uidLastSave="{00000000-0000-0000-0000-000000000000}"/>
  <bookViews>
    <workbookView xWindow="-108" yWindow="-108" windowWidth="23256" windowHeight="12456"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7" i="1" l="1"/>
  <c r="P277" i="1"/>
  <c r="O277" i="1"/>
  <c r="B277" i="1"/>
  <c r="Q276" i="1"/>
  <c r="P276" i="1"/>
  <c r="O276" i="1"/>
  <c r="B276" i="1"/>
  <c r="Q275" i="1"/>
  <c r="P275" i="1"/>
  <c r="O275" i="1"/>
  <c r="B275" i="1"/>
  <c r="Q274" i="1"/>
  <c r="P274" i="1"/>
  <c r="O274" i="1"/>
  <c r="B274" i="1"/>
  <c r="Q273" i="1"/>
  <c r="P273" i="1"/>
  <c r="O273" i="1"/>
  <c r="B273" i="1"/>
  <c r="Q179" i="1"/>
  <c r="P179" i="1"/>
  <c r="O179" i="1"/>
  <c r="B179" i="1"/>
  <c r="Q268" i="1"/>
  <c r="P268" i="1"/>
  <c r="O268" i="1"/>
  <c r="B268" i="1"/>
  <c r="Q272" i="1"/>
  <c r="P272" i="1"/>
  <c r="O272" i="1"/>
  <c r="B272" i="1"/>
  <c r="Q271" i="1"/>
  <c r="P271" i="1"/>
  <c r="O271" i="1"/>
  <c r="B271" i="1"/>
  <c r="Q270" i="1"/>
  <c r="P270" i="1"/>
  <c r="O270" i="1"/>
  <c r="B270" i="1"/>
  <c r="Q134" i="1"/>
  <c r="P134" i="1"/>
  <c r="O134" i="1"/>
  <c r="B134" i="1"/>
  <c r="Q67" i="1"/>
  <c r="P67" i="1"/>
  <c r="O67" i="1"/>
  <c r="B67" i="1"/>
  <c r="Q167" i="1"/>
  <c r="P167" i="1"/>
  <c r="O167" i="1"/>
  <c r="B167" i="1"/>
  <c r="Q69" i="1"/>
  <c r="P69" i="1"/>
  <c r="O69" i="1"/>
  <c r="B69" i="1"/>
  <c r="Q161" i="1"/>
  <c r="P161" i="1"/>
  <c r="O161" i="1"/>
  <c r="B161" i="1"/>
  <c r="Q269" i="1"/>
  <c r="P269" i="1"/>
  <c r="O269" i="1"/>
  <c r="B269" i="1"/>
  <c r="Q148" i="1"/>
  <c r="P148" i="1"/>
  <c r="O148" i="1"/>
  <c r="B148" i="1"/>
  <c r="Q32" i="1"/>
  <c r="P32" i="1"/>
  <c r="O32" i="1"/>
  <c r="B32" i="1"/>
  <c r="Q68" i="1"/>
  <c r="P68" i="1"/>
  <c r="O68" i="1"/>
  <c r="B68" i="1"/>
  <c r="Q278" i="1"/>
  <c r="P278" i="1"/>
  <c r="O278" i="1"/>
  <c r="B278" i="1"/>
  <c r="Q150" i="1"/>
  <c r="P150" i="1"/>
  <c r="O150" i="1"/>
  <c r="B150" i="1"/>
  <c r="Q66" i="1"/>
  <c r="P66" i="1"/>
  <c r="O66" i="1"/>
  <c r="B66" i="1"/>
  <c r="Q59" i="1"/>
  <c r="P59" i="1"/>
  <c r="O59" i="1"/>
  <c r="B59" i="1"/>
  <c r="Q149" i="1"/>
  <c r="P149" i="1"/>
  <c r="O149" i="1"/>
  <c r="B149" i="1"/>
  <c r="Q164" i="1"/>
  <c r="P164" i="1"/>
  <c r="O164" i="1"/>
  <c r="B164" i="1"/>
  <c r="Q279" i="1"/>
  <c r="P279" i="1"/>
  <c r="O279" i="1"/>
  <c r="B279" i="1"/>
  <c r="Q63" i="1"/>
  <c r="P63" i="1"/>
  <c r="O63" i="1"/>
  <c r="B63" i="1"/>
  <c r="Q165" i="1"/>
  <c r="P165" i="1"/>
  <c r="O165" i="1"/>
  <c r="B165" i="1"/>
  <c r="Q135" i="1"/>
  <c r="P135" i="1"/>
  <c r="O135" i="1"/>
  <c r="B135" i="1"/>
  <c r="Q12" i="1"/>
  <c r="P12" i="1"/>
  <c r="O12" i="1"/>
  <c r="B12" i="1"/>
  <c r="Q5" i="1"/>
  <c r="P5" i="1"/>
  <c r="O5" i="1"/>
  <c r="B5" i="1"/>
  <c r="Q220" i="1"/>
  <c r="P220" i="1"/>
  <c r="O220" i="1"/>
  <c r="B220" i="1"/>
  <c r="Q284" i="1"/>
  <c r="P284" i="1"/>
  <c r="O284" i="1"/>
  <c r="B284" i="1"/>
  <c r="Q219" i="1"/>
  <c r="P219" i="1"/>
  <c r="O219" i="1"/>
  <c r="B219" i="1"/>
  <c r="Q54" i="1"/>
  <c r="P54" i="1"/>
  <c r="O54" i="1"/>
  <c r="B54" i="1"/>
  <c r="Q231" i="1"/>
  <c r="P231" i="1"/>
  <c r="O231" i="1"/>
  <c r="B231" i="1"/>
  <c r="Q260" i="1"/>
  <c r="P260" i="1"/>
  <c r="O260" i="1"/>
  <c r="B260" i="1"/>
  <c r="Q259" i="1"/>
  <c r="P259" i="1"/>
  <c r="O259" i="1"/>
  <c r="B259" i="1"/>
  <c r="Q265" i="1"/>
  <c r="P265" i="1"/>
  <c r="O265" i="1"/>
  <c r="B265" i="1"/>
  <c r="Q258" i="1"/>
  <c r="P258" i="1"/>
  <c r="O258" i="1"/>
  <c r="B258" i="1"/>
  <c r="Q257" i="1"/>
  <c r="P257" i="1"/>
  <c r="O257" i="1"/>
  <c r="B257" i="1"/>
  <c r="Q256" i="1"/>
  <c r="P256" i="1"/>
  <c r="O256" i="1"/>
  <c r="B256" i="1"/>
  <c r="Q321" i="1"/>
  <c r="P321" i="1"/>
  <c r="O321" i="1"/>
  <c r="B321" i="1"/>
  <c r="Q255" i="1"/>
  <c r="P255" i="1"/>
  <c r="O255" i="1"/>
  <c r="B255" i="1"/>
  <c r="Q254" i="1"/>
  <c r="P254" i="1"/>
  <c r="O254" i="1"/>
  <c r="B254" i="1"/>
  <c r="Q264" i="1"/>
  <c r="P264" i="1"/>
  <c r="O264" i="1"/>
  <c r="B264" i="1"/>
  <c r="Q253" i="1"/>
  <c r="P253" i="1"/>
  <c r="O253" i="1"/>
  <c r="B253" i="1"/>
  <c r="Q252" i="1"/>
  <c r="P252" i="1"/>
  <c r="O252" i="1"/>
  <c r="B252" i="1"/>
  <c r="Q146" i="1"/>
  <c r="P146" i="1"/>
  <c r="O146" i="1"/>
  <c r="B146" i="1"/>
  <c r="Q251" i="1"/>
  <c r="P251" i="1"/>
  <c r="O251" i="1"/>
  <c r="B251" i="1"/>
  <c r="Q250" i="1"/>
  <c r="P250" i="1"/>
  <c r="O250" i="1"/>
  <c r="B250" i="1"/>
  <c r="Q249" i="1"/>
  <c r="P249" i="1"/>
  <c r="O249" i="1"/>
  <c r="B249" i="1"/>
  <c r="Q248" i="1"/>
  <c r="P248" i="1"/>
  <c r="O248" i="1"/>
  <c r="B248" i="1"/>
  <c r="Q247" i="1"/>
  <c r="P247" i="1"/>
  <c r="O247" i="1"/>
  <c r="B247" i="1"/>
  <c r="Q110" i="1"/>
  <c r="P110" i="1"/>
  <c r="O110" i="1"/>
  <c r="B110" i="1"/>
  <c r="Q326" i="1"/>
  <c r="P326" i="1"/>
  <c r="O326" i="1"/>
  <c r="B326" i="1"/>
  <c r="Q246" i="1"/>
  <c r="P246" i="1"/>
  <c r="O246" i="1"/>
  <c r="B246" i="1"/>
  <c r="Q263" i="1"/>
  <c r="P263" i="1"/>
  <c r="O263" i="1"/>
  <c r="B263" i="1"/>
  <c r="Q283" i="1"/>
  <c r="P283" i="1"/>
  <c r="O283" i="1"/>
  <c r="B283" i="1"/>
  <c r="Q245" i="1"/>
  <c r="P245" i="1"/>
  <c r="O245" i="1"/>
  <c r="B245" i="1"/>
  <c r="Q262" i="1"/>
  <c r="P262" i="1"/>
  <c r="O262" i="1"/>
  <c r="B262" i="1"/>
  <c r="Q244" i="1"/>
  <c r="P244" i="1"/>
  <c r="O244" i="1"/>
  <c r="B244" i="1"/>
  <c r="Q243" i="1"/>
  <c r="P243" i="1"/>
  <c r="O243" i="1"/>
  <c r="B243" i="1"/>
  <c r="Q242" i="1"/>
  <c r="P242" i="1"/>
  <c r="O242" i="1"/>
  <c r="B242" i="1"/>
  <c r="Q241" i="1"/>
  <c r="P241" i="1"/>
  <c r="O241" i="1"/>
  <c r="B241" i="1"/>
  <c r="Q261" i="1"/>
  <c r="P261" i="1"/>
  <c r="O261" i="1"/>
  <c r="B261" i="1"/>
  <c r="Q218" i="1"/>
  <c r="P218" i="1"/>
  <c r="O218" i="1"/>
  <c r="B218" i="1"/>
  <c r="Q217" i="1"/>
  <c r="P217" i="1"/>
  <c r="O217" i="1"/>
  <c r="B217" i="1"/>
  <c r="Q27" i="1"/>
  <c r="P27" i="1"/>
  <c r="O27" i="1"/>
  <c r="B27" i="1"/>
  <c r="Q222" i="1"/>
  <c r="P222" i="1"/>
  <c r="O222" i="1"/>
  <c r="B222" i="1"/>
  <c r="Q65" i="1"/>
  <c r="P65" i="1"/>
  <c r="O65" i="1"/>
  <c r="B65" i="1"/>
  <c r="Q64" i="1"/>
  <c r="P64" i="1"/>
  <c r="O64" i="1"/>
  <c r="B64" i="1"/>
  <c r="Q221" i="1"/>
  <c r="P221" i="1"/>
  <c r="O221" i="1"/>
  <c r="B221" i="1"/>
  <c r="Q11" i="1"/>
  <c r="P11" i="1"/>
  <c r="O11" i="1"/>
  <c r="B11" i="1"/>
  <c r="Q28" i="1"/>
  <c r="P28" i="1"/>
  <c r="O28" i="1"/>
  <c r="B28" i="1"/>
  <c r="Q10" i="1"/>
  <c r="P10" i="1"/>
  <c r="O10" i="1"/>
  <c r="B10" i="1"/>
  <c r="Q226" i="1"/>
  <c r="P226" i="1"/>
  <c r="O226" i="1"/>
  <c r="B226" i="1"/>
  <c r="Q9" i="1"/>
  <c r="P9" i="1"/>
  <c r="O9" i="1"/>
  <c r="B9" i="1"/>
  <c r="Q26" i="1"/>
  <c r="P26" i="1"/>
  <c r="O26" i="1"/>
  <c r="B26" i="1"/>
  <c r="Q225" i="1"/>
  <c r="P225" i="1"/>
  <c r="O225" i="1"/>
  <c r="B225" i="1"/>
  <c r="Q8" i="1"/>
  <c r="P8" i="1"/>
  <c r="O8" i="1"/>
  <c r="B8" i="1"/>
  <c r="Q126" i="1"/>
  <c r="P126" i="1"/>
  <c r="O126" i="1"/>
  <c r="B126" i="1"/>
  <c r="Q125" i="1"/>
  <c r="P125" i="1"/>
  <c r="O125" i="1"/>
  <c r="B125" i="1"/>
  <c r="Q209" i="1"/>
  <c r="P209" i="1"/>
  <c r="O209" i="1"/>
  <c r="B209" i="1"/>
  <c r="Q124" i="1"/>
  <c r="P124" i="1"/>
  <c r="O124" i="1"/>
  <c r="B124" i="1"/>
  <c r="Q208" i="1"/>
  <c r="P208" i="1"/>
  <c r="O208" i="1"/>
  <c r="B208" i="1"/>
  <c r="Q123" i="1"/>
  <c r="P123" i="1"/>
  <c r="O123" i="1"/>
  <c r="B123" i="1"/>
  <c r="Q122" i="1"/>
  <c r="P122" i="1"/>
  <c r="O122" i="1"/>
  <c r="B122" i="1"/>
  <c r="Q211" i="1"/>
  <c r="P211" i="1"/>
  <c r="O211" i="1"/>
  <c r="B211" i="1"/>
  <c r="Q121" i="1"/>
  <c r="P121" i="1"/>
  <c r="O121" i="1"/>
  <c r="B121" i="1"/>
  <c r="Q120" i="1"/>
  <c r="P120" i="1"/>
  <c r="O120" i="1"/>
  <c r="B120" i="1"/>
  <c r="Q119" i="1"/>
  <c r="P119" i="1"/>
  <c r="O119" i="1"/>
  <c r="B119" i="1"/>
  <c r="Q7" i="1"/>
  <c r="P7" i="1"/>
  <c r="O7" i="1"/>
  <c r="B7" i="1"/>
  <c r="Q210" i="1"/>
  <c r="P210" i="1"/>
  <c r="O210" i="1"/>
  <c r="B210" i="1"/>
  <c r="Q111" i="1"/>
  <c r="P111" i="1"/>
  <c r="O111" i="1"/>
  <c r="B111" i="1"/>
  <c r="Q6" i="1"/>
  <c r="P6" i="1"/>
  <c r="O6" i="1"/>
  <c r="B6" i="1"/>
  <c r="Q4" i="1"/>
  <c r="P4" i="1"/>
  <c r="O4" i="1"/>
  <c r="B4" i="1"/>
  <c r="Q33" i="1"/>
  <c r="P33" i="1"/>
  <c r="O33" i="1"/>
  <c r="B33" i="1"/>
  <c r="Q118" i="1"/>
  <c r="P118" i="1"/>
  <c r="O118" i="1"/>
  <c r="B118" i="1"/>
  <c r="Q113" i="1"/>
  <c r="P113" i="1"/>
  <c r="O113" i="1"/>
  <c r="B113" i="1"/>
  <c r="Q117" i="1"/>
  <c r="P117" i="1"/>
  <c r="O117" i="1"/>
  <c r="B117" i="1"/>
  <c r="Q166" i="1"/>
  <c r="P166" i="1"/>
  <c r="O166" i="1"/>
  <c r="B166" i="1"/>
  <c r="Q116" i="1"/>
  <c r="P116" i="1"/>
  <c r="O116" i="1"/>
  <c r="B116" i="1"/>
  <c r="Q115" i="1"/>
  <c r="P115" i="1"/>
  <c r="O115" i="1"/>
  <c r="B115" i="1"/>
  <c r="Q132" i="1"/>
  <c r="P132" i="1"/>
  <c r="O132" i="1"/>
  <c r="B132" i="1"/>
  <c r="Q131" i="1"/>
  <c r="P131" i="1"/>
  <c r="O131" i="1"/>
  <c r="B131" i="1"/>
  <c r="Q130" i="1"/>
  <c r="P130" i="1"/>
  <c r="O130" i="1"/>
  <c r="B130" i="1"/>
  <c r="Q129" i="1"/>
  <c r="P129" i="1"/>
  <c r="O129" i="1"/>
  <c r="B129" i="1"/>
  <c r="Q128" i="1"/>
  <c r="P128" i="1"/>
  <c r="O128" i="1"/>
  <c r="B128" i="1"/>
  <c r="Q53" i="1"/>
  <c r="P53" i="1"/>
  <c r="O53" i="1"/>
  <c r="B53" i="1"/>
  <c r="Q52" i="1"/>
  <c r="P52" i="1"/>
  <c r="O52" i="1"/>
  <c r="B52" i="1"/>
  <c r="Q24" i="1"/>
  <c r="P24" i="1"/>
  <c r="O24" i="1"/>
  <c r="B24" i="1"/>
  <c r="Q212" i="1"/>
  <c r="P212" i="1"/>
  <c r="O212" i="1"/>
  <c r="B212" i="1"/>
  <c r="Q51" i="1"/>
  <c r="P51" i="1"/>
  <c r="O51" i="1"/>
  <c r="B51" i="1"/>
  <c r="Q50" i="1"/>
  <c r="P50" i="1"/>
  <c r="O50" i="1"/>
  <c r="B50" i="1"/>
  <c r="Q49" i="1"/>
  <c r="P49" i="1"/>
  <c r="O49" i="1"/>
  <c r="B49" i="1"/>
  <c r="Q23" i="1"/>
  <c r="P23" i="1"/>
  <c r="O23" i="1"/>
  <c r="B23" i="1"/>
  <c r="Q48" i="1"/>
  <c r="P48" i="1"/>
  <c r="O48" i="1"/>
  <c r="B48" i="1"/>
  <c r="Q47" i="1"/>
  <c r="P47" i="1"/>
  <c r="O47" i="1"/>
  <c r="B47" i="1"/>
  <c r="Q46" i="1"/>
  <c r="P46" i="1"/>
  <c r="O46" i="1"/>
  <c r="B46" i="1"/>
  <c r="Q45" i="1"/>
  <c r="P45" i="1"/>
  <c r="O45" i="1"/>
  <c r="B45" i="1"/>
  <c r="Q320" i="1"/>
  <c r="P320" i="1"/>
  <c r="O320" i="1"/>
  <c r="B320" i="1"/>
  <c r="Q44" i="1"/>
  <c r="P44" i="1"/>
  <c r="O44" i="1"/>
  <c r="B44" i="1"/>
  <c r="Q43" i="1"/>
  <c r="P43" i="1"/>
  <c r="O43" i="1"/>
  <c r="B43" i="1"/>
  <c r="Q159" i="1"/>
  <c r="P159" i="1"/>
  <c r="O159" i="1"/>
  <c r="B159" i="1"/>
  <c r="Q42" i="1"/>
  <c r="P42" i="1"/>
  <c r="O42" i="1"/>
  <c r="B42" i="1"/>
  <c r="Q41" i="1"/>
  <c r="P41" i="1"/>
  <c r="O41" i="1"/>
  <c r="B41" i="1"/>
  <c r="Q40" i="1"/>
  <c r="P40" i="1"/>
  <c r="O40" i="1"/>
  <c r="B40" i="1"/>
  <c r="Q39" i="1"/>
  <c r="P39" i="1"/>
  <c r="O39" i="1"/>
  <c r="B39" i="1"/>
  <c r="Q38" i="1"/>
  <c r="P38" i="1"/>
  <c r="O38" i="1"/>
  <c r="B38" i="1"/>
  <c r="Q37" i="1"/>
  <c r="P37" i="1"/>
  <c r="O37" i="1"/>
  <c r="B37" i="1"/>
  <c r="Q36" i="1"/>
  <c r="P36" i="1"/>
  <c r="O36" i="1"/>
  <c r="B36" i="1"/>
  <c r="Q35" i="1"/>
  <c r="P35" i="1"/>
  <c r="O35" i="1"/>
  <c r="B35" i="1"/>
  <c r="Q34" i="1"/>
  <c r="P34" i="1"/>
  <c r="O34" i="1"/>
  <c r="B34" i="1"/>
  <c r="Q327" i="1"/>
  <c r="P327" i="1"/>
  <c r="O327" i="1"/>
  <c r="B327" i="1"/>
  <c r="Q230" i="1"/>
  <c r="P230" i="1"/>
  <c r="O230" i="1"/>
  <c r="B230" i="1"/>
  <c r="Q322" i="1"/>
  <c r="P322" i="1"/>
  <c r="O322" i="1"/>
  <c r="B322" i="1"/>
  <c r="Q158" i="1"/>
  <c r="P158" i="1"/>
  <c r="O158" i="1"/>
  <c r="B158" i="1"/>
  <c r="Q282" i="1"/>
  <c r="P282" i="1"/>
  <c r="O282" i="1"/>
  <c r="B282" i="1"/>
  <c r="Q281" i="1"/>
  <c r="P281" i="1"/>
  <c r="O281" i="1"/>
  <c r="B281" i="1"/>
  <c r="Q154" i="1"/>
  <c r="P154" i="1"/>
  <c r="O154" i="1"/>
  <c r="B154" i="1"/>
  <c r="Q224" i="1"/>
  <c r="P224" i="1"/>
  <c r="O224" i="1"/>
  <c r="B224" i="1"/>
  <c r="Q30" i="1"/>
  <c r="P30" i="1"/>
  <c r="O30" i="1"/>
  <c r="B30" i="1"/>
  <c r="Q22" i="1"/>
  <c r="P22" i="1"/>
  <c r="O22" i="1"/>
  <c r="B22" i="1"/>
  <c r="Q14" i="1"/>
  <c r="P14" i="1"/>
  <c r="O14" i="1"/>
  <c r="B14" i="1"/>
  <c r="Q325" i="1"/>
  <c r="P325" i="1"/>
  <c r="O325" i="1"/>
  <c r="B325" i="1"/>
  <c r="Q57" i="1"/>
  <c r="P57" i="1"/>
  <c r="O57" i="1"/>
  <c r="B57" i="1"/>
  <c r="Q62" i="1"/>
  <c r="P62" i="1"/>
  <c r="O62" i="1"/>
  <c r="B62" i="1"/>
  <c r="Q153" i="1"/>
  <c r="P153" i="1"/>
  <c r="O153" i="1"/>
  <c r="B153" i="1"/>
  <c r="Q168" i="1"/>
  <c r="P168" i="1"/>
  <c r="O168" i="1"/>
  <c r="B168" i="1"/>
  <c r="Q56" i="1"/>
  <c r="P56" i="1"/>
  <c r="O56" i="1"/>
  <c r="B56" i="1"/>
  <c r="Q227" i="1"/>
  <c r="P227" i="1"/>
  <c r="O227" i="1"/>
  <c r="B227" i="1"/>
  <c r="Q61" i="1"/>
  <c r="P61" i="1"/>
  <c r="O61" i="1"/>
  <c r="B61" i="1"/>
  <c r="Q55" i="1"/>
  <c r="P55" i="1"/>
  <c r="O55" i="1"/>
  <c r="B55" i="1"/>
  <c r="Q25" i="1"/>
  <c r="P25" i="1"/>
  <c r="O25" i="1"/>
  <c r="B25" i="1"/>
  <c r="Q145" i="1"/>
  <c r="P145" i="1"/>
  <c r="O145" i="1"/>
  <c r="B145" i="1"/>
  <c r="Q29" i="1"/>
  <c r="P29" i="1"/>
  <c r="O29" i="1"/>
  <c r="B29" i="1"/>
  <c r="Q133" i="1"/>
  <c r="P133" i="1"/>
  <c r="O133" i="1"/>
  <c r="B133" i="1"/>
  <c r="Q324" i="1"/>
  <c r="P324" i="1"/>
  <c r="O324" i="1"/>
  <c r="B324" i="1"/>
  <c r="Q60" i="1"/>
  <c r="P60" i="1"/>
  <c r="O60" i="1"/>
  <c r="B60" i="1"/>
  <c r="Q214" i="1"/>
  <c r="P214" i="1"/>
  <c r="O214" i="1"/>
  <c r="B214" i="1"/>
  <c r="Q21" i="1"/>
  <c r="P21" i="1"/>
  <c r="O21" i="1"/>
  <c r="B21" i="1"/>
  <c r="Q152" i="1"/>
  <c r="P152" i="1"/>
  <c r="O152" i="1"/>
  <c r="B152" i="1"/>
  <c r="Q319" i="1"/>
  <c r="P319" i="1"/>
  <c r="O319" i="1"/>
  <c r="B319" i="1"/>
  <c r="Q318" i="1"/>
  <c r="P318" i="1"/>
  <c r="O318" i="1"/>
  <c r="B318" i="1"/>
  <c r="Q317" i="1"/>
  <c r="P317" i="1"/>
  <c r="O317" i="1"/>
  <c r="B317" i="1"/>
  <c r="Q316" i="1"/>
  <c r="P316" i="1"/>
  <c r="O316" i="1"/>
  <c r="B316" i="1"/>
  <c r="Q315" i="1"/>
  <c r="P315" i="1"/>
  <c r="O315" i="1"/>
  <c r="B315" i="1"/>
  <c r="Q314" i="1"/>
  <c r="P314" i="1"/>
  <c r="O314" i="1"/>
  <c r="B314" i="1"/>
  <c r="Q313" i="1"/>
  <c r="P313" i="1"/>
  <c r="O313" i="1"/>
  <c r="B313" i="1"/>
  <c r="Q240" i="1"/>
  <c r="P240" i="1"/>
  <c r="O240" i="1"/>
  <c r="B240" i="1"/>
  <c r="Q312" i="1"/>
  <c r="P312" i="1"/>
  <c r="O312" i="1"/>
  <c r="B312" i="1"/>
  <c r="Q311" i="1"/>
  <c r="P311" i="1"/>
  <c r="O311" i="1"/>
  <c r="B311" i="1"/>
  <c r="Q151" i="1"/>
  <c r="P151" i="1"/>
  <c r="O151" i="1"/>
  <c r="B151" i="1"/>
  <c r="Q20" i="1"/>
  <c r="P20" i="1"/>
  <c r="O20" i="1"/>
  <c r="B20" i="1"/>
  <c r="Q310" i="1"/>
  <c r="P310" i="1"/>
  <c r="O310" i="1"/>
  <c r="B310" i="1"/>
  <c r="Q309" i="1"/>
  <c r="P309" i="1"/>
  <c r="O309" i="1"/>
  <c r="B309" i="1"/>
  <c r="Q308" i="1"/>
  <c r="P308" i="1"/>
  <c r="O308" i="1"/>
  <c r="B308" i="1"/>
  <c r="Q109" i="1"/>
  <c r="P109" i="1"/>
  <c r="O109" i="1"/>
  <c r="B109" i="1"/>
  <c r="Q307" i="1"/>
  <c r="P307" i="1"/>
  <c r="O307" i="1"/>
  <c r="B307" i="1"/>
  <c r="Q306" i="1"/>
  <c r="P306" i="1"/>
  <c r="O306" i="1"/>
  <c r="B306" i="1"/>
  <c r="Q144" i="1"/>
  <c r="P144" i="1"/>
  <c r="O144" i="1"/>
  <c r="B144" i="1"/>
  <c r="Q19" i="1"/>
  <c r="P19" i="1"/>
  <c r="O19" i="1"/>
  <c r="B19" i="1"/>
  <c r="Q229" i="1"/>
  <c r="P229" i="1"/>
  <c r="O229" i="1"/>
  <c r="B229" i="1"/>
  <c r="Q305" i="1"/>
  <c r="P305" i="1"/>
  <c r="O305" i="1"/>
  <c r="B305" i="1"/>
  <c r="Q18" i="1"/>
  <c r="P18" i="1"/>
  <c r="O18" i="1"/>
  <c r="B18" i="1"/>
  <c r="Q108" i="1"/>
  <c r="P108" i="1"/>
  <c r="O108" i="1"/>
  <c r="B108" i="1"/>
  <c r="Q304" i="1"/>
  <c r="P304" i="1"/>
  <c r="O304" i="1"/>
  <c r="B304" i="1"/>
  <c r="Q303" i="1"/>
  <c r="P303" i="1"/>
  <c r="O303" i="1"/>
  <c r="B303" i="1"/>
  <c r="Q302" i="1"/>
  <c r="P302" i="1"/>
  <c r="O302" i="1"/>
  <c r="B302" i="1"/>
  <c r="Q301" i="1"/>
  <c r="P301" i="1"/>
  <c r="O301" i="1"/>
  <c r="B301" i="1"/>
  <c r="Q300" i="1"/>
  <c r="P300" i="1"/>
  <c r="O300" i="1"/>
  <c r="B300" i="1"/>
  <c r="Q17" i="1"/>
  <c r="P17" i="1"/>
  <c r="O17" i="1"/>
  <c r="B17" i="1"/>
  <c r="Q76" i="1"/>
  <c r="P76" i="1"/>
  <c r="O76" i="1"/>
  <c r="B76" i="1"/>
  <c r="Q75" i="1"/>
  <c r="P75" i="1"/>
  <c r="O75" i="1"/>
  <c r="B75" i="1"/>
  <c r="Q31" i="1"/>
  <c r="P31" i="1"/>
  <c r="O31" i="1"/>
  <c r="B31" i="1"/>
  <c r="Q155" i="1"/>
  <c r="P155" i="1"/>
  <c r="O155" i="1"/>
  <c r="B155" i="1"/>
  <c r="Q171" i="1"/>
  <c r="P171" i="1"/>
  <c r="O171" i="1"/>
  <c r="B171" i="1"/>
  <c r="Q107" i="1"/>
  <c r="P107" i="1"/>
  <c r="O107" i="1"/>
  <c r="B107" i="1"/>
  <c r="Q207" i="1"/>
  <c r="P207" i="1"/>
  <c r="O207" i="1"/>
  <c r="B207" i="1"/>
  <c r="Q74" i="1"/>
  <c r="P74" i="1"/>
  <c r="O74" i="1"/>
  <c r="B74" i="1"/>
  <c r="Q73" i="1"/>
  <c r="P73" i="1"/>
  <c r="O73" i="1"/>
  <c r="B73" i="1"/>
  <c r="Q205" i="1"/>
  <c r="P205" i="1"/>
  <c r="O205" i="1"/>
  <c r="B205" i="1"/>
  <c r="Q72" i="1"/>
  <c r="P72" i="1"/>
  <c r="O72" i="1"/>
  <c r="B72" i="1"/>
  <c r="Q71" i="1"/>
  <c r="P71" i="1"/>
  <c r="O71" i="1"/>
  <c r="B71" i="1"/>
  <c r="Q70" i="1"/>
  <c r="P70" i="1"/>
  <c r="O70" i="1"/>
  <c r="B70" i="1"/>
  <c r="Q170" i="1"/>
  <c r="P170" i="1"/>
  <c r="O170" i="1"/>
  <c r="B170" i="1"/>
  <c r="Q163" i="1"/>
  <c r="P163" i="1"/>
  <c r="O163" i="1"/>
  <c r="B163" i="1"/>
  <c r="Q16" i="1"/>
  <c r="P16" i="1"/>
  <c r="O16" i="1"/>
  <c r="B16" i="1"/>
  <c r="Q267" i="1"/>
  <c r="P267" i="1"/>
  <c r="O267" i="1"/>
  <c r="B267" i="1"/>
  <c r="Q232" i="1"/>
  <c r="P232" i="1"/>
  <c r="O232" i="1"/>
  <c r="B232" i="1"/>
  <c r="Q162" i="1"/>
  <c r="P162" i="1"/>
  <c r="O162" i="1"/>
  <c r="B162" i="1"/>
  <c r="Q58" i="1"/>
  <c r="P58" i="1"/>
  <c r="O58" i="1"/>
  <c r="B58" i="1"/>
  <c r="Q157" i="1"/>
  <c r="P157" i="1"/>
  <c r="O157" i="1"/>
  <c r="B157" i="1"/>
  <c r="Q156" i="1"/>
  <c r="P156" i="1"/>
  <c r="O156" i="1"/>
  <c r="B156" i="1"/>
  <c r="Q298" i="1"/>
  <c r="P298" i="1"/>
  <c r="O298" i="1"/>
  <c r="B298" i="1"/>
  <c r="Q106" i="1"/>
  <c r="P106" i="1"/>
  <c r="O106" i="1"/>
  <c r="B106" i="1"/>
  <c r="Q206" i="1"/>
  <c r="P206" i="1"/>
  <c r="O206" i="1"/>
  <c r="B206" i="1"/>
  <c r="Q297" i="1"/>
  <c r="P297" i="1"/>
  <c r="O297" i="1"/>
  <c r="B297" i="1"/>
  <c r="Q296" i="1"/>
  <c r="P296" i="1"/>
  <c r="O296" i="1"/>
  <c r="B296" i="1"/>
  <c r="Q295" i="1"/>
  <c r="P295" i="1"/>
  <c r="O295" i="1"/>
  <c r="B295" i="1"/>
  <c r="Q294" i="1"/>
  <c r="P294" i="1"/>
  <c r="O294" i="1"/>
  <c r="B294" i="1"/>
  <c r="Q105" i="1"/>
  <c r="P105" i="1"/>
  <c r="O105" i="1"/>
  <c r="B105" i="1"/>
  <c r="Q104" i="1"/>
  <c r="P104" i="1"/>
  <c r="O104" i="1"/>
  <c r="B104" i="1"/>
  <c r="Q103" i="1"/>
  <c r="P103" i="1"/>
  <c r="O103" i="1"/>
  <c r="B103" i="1"/>
  <c r="Q102" i="1"/>
  <c r="P102" i="1"/>
  <c r="O102" i="1"/>
  <c r="B102" i="1"/>
  <c r="Q293" i="1"/>
  <c r="P293" i="1"/>
  <c r="O293" i="1"/>
  <c r="B293" i="1"/>
  <c r="Q292" i="1"/>
  <c r="P292" i="1"/>
  <c r="O292" i="1"/>
  <c r="B292" i="1"/>
  <c r="Q101" i="1"/>
  <c r="P101" i="1"/>
  <c r="O101" i="1"/>
  <c r="B101" i="1"/>
  <c r="Q291" i="1"/>
  <c r="P291" i="1"/>
  <c r="O291" i="1"/>
  <c r="B291" i="1"/>
  <c r="Q100" i="1"/>
  <c r="P100" i="1"/>
  <c r="O100" i="1"/>
  <c r="B100" i="1"/>
  <c r="Q99" i="1"/>
  <c r="P99" i="1"/>
  <c r="O99" i="1"/>
  <c r="B99" i="1"/>
  <c r="Q98" i="1"/>
  <c r="P98" i="1"/>
  <c r="O98" i="1"/>
  <c r="B98" i="1"/>
  <c r="Q97" i="1"/>
  <c r="P97" i="1"/>
  <c r="O97" i="1"/>
  <c r="B97" i="1"/>
  <c r="Q290" i="1"/>
  <c r="P290" i="1"/>
  <c r="O290" i="1"/>
  <c r="B290" i="1"/>
  <c r="Q289" i="1"/>
  <c r="P289" i="1"/>
  <c r="O289" i="1"/>
  <c r="B289" i="1"/>
  <c r="Q288" i="1"/>
  <c r="P288" i="1"/>
  <c r="O288" i="1"/>
  <c r="B288" i="1"/>
  <c r="Q96" i="1"/>
  <c r="P96" i="1"/>
  <c r="O96" i="1"/>
  <c r="B96" i="1"/>
  <c r="Q287" i="1"/>
  <c r="P287" i="1"/>
  <c r="O287" i="1"/>
  <c r="B287" i="1"/>
  <c r="Q286" i="1"/>
  <c r="P286" i="1"/>
  <c r="O286" i="1"/>
  <c r="B286" i="1"/>
  <c r="Q95" i="1"/>
  <c r="P95" i="1"/>
  <c r="O95" i="1"/>
  <c r="B95" i="1"/>
  <c r="Q94" i="1"/>
  <c r="P94" i="1"/>
  <c r="O94" i="1"/>
  <c r="B94" i="1"/>
  <c r="Q285" i="1"/>
  <c r="P285" i="1"/>
  <c r="O285" i="1"/>
  <c r="B285" i="1"/>
  <c r="Q93" i="1"/>
  <c r="P93" i="1"/>
  <c r="O93" i="1"/>
  <c r="B93" i="1"/>
  <c r="O328" i="1"/>
  <c r="B328" i="1"/>
  <c r="Q114" i="1"/>
  <c r="O114" i="1"/>
  <c r="B114" i="1"/>
  <c r="O3" i="1"/>
  <c r="B3" i="1"/>
  <c r="O216" i="1"/>
  <c r="B216" i="1"/>
  <c r="Q92" i="1"/>
  <c r="P92" i="1"/>
  <c r="O92" i="1"/>
  <c r="B92" i="1"/>
  <c r="O202" i="1"/>
  <c r="B202" i="1"/>
  <c r="O239" i="1"/>
  <c r="B239" i="1"/>
  <c r="O238" i="1"/>
  <c r="B238" i="1"/>
  <c r="Q213" i="1"/>
  <c r="O213" i="1"/>
  <c r="B213" i="1"/>
  <c r="O228" i="1"/>
  <c r="B228" i="1"/>
  <c r="O201" i="1"/>
  <c r="B201" i="1"/>
  <c r="O200" i="1"/>
  <c r="B200" i="1"/>
  <c r="O237" i="1"/>
  <c r="B237" i="1"/>
  <c r="O236" i="1"/>
  <c r="B236" i="1"/>
  <c r="O147" i="1"/>
  <c r="B147" i="1"/>
  <c r="O235" i="1"/>
  <c r="B235" i="1"/>
  <c r="O204" i="1"/>
  <c r="B204" i="1"/>
  <c r="O234" i="1"/>
  <c r="B234" i="1"/>
  <c r="O199" i="1"/>
  <c r="B199" i="1"/>
  <c r="O198" i="1"/>
  <c r="B198" i="1"/>
  <c r="O203" i="1"/>
  <c r="B203" i="1"/>
  <c r="O197" i="1"/>
  <c r="B197" i="1"/>
  <c r="O266" i="1"/>
  <c r="B266" i="1"/>
  <c r="O233" i="1"/>
  <c r="B233" i="1"/>
  <c r="O223" i="1"/>
  <c r="B223" i="1"/>
  <c r="O196" i="1"/>
  <c r="B196" i="1"/>
  <c r="O91" i="1"/>
  <c r="B91" i="1"/>
  <c r="O90" i="1"/>
  <c r="B90" i="1"/>
  <c r="O89" i="1"/>
  <c r="B89" i="1"/>
  <c r="O136" i="1"/>
  <c r="B136" i="1"/>
  <c r="Q169" i="1"/>
  <c r="B169" i="1"/>
  <c r="O88" i="1"/>
  <c r="B88" i="1"/>
  <c r="O87" i="1"/>
  <c r="B87" i="1"/>
  <c r="O299" i="1"/>
  <c r="B299" i="1"/>
  <c r="O323" i="1"/>
  <c r="B323" i="1"/>
  <c r="O86" i="1"/>
  <c r="B86" i="1"/>
  <c r="O85" i="1"/>
  <c r="B85" i="1"/>
  <c r="O195" i="1"/>
  <c r="B195" i="1"/>
  <c r="O194" i="1"/>
  <c r="B194" i="1"/>
  <c r="O112" i="1"/>
  <c r="B112" i="1"/>
  <c r="O143" i="1"/>
  <c r="B143" i="1"/>
  <c r="O193" i="1"/>
  <c r="B193" i="1"/>
  <c r="O84" i="1"/>
  <c r="B84" i="1"/>
  <c r="O192" i="1"/>
  <c r="B192" i="1"/>
  <c r="O191" i="1"/>
  <c r="B191" i="1"/>
  <c r="O142" i="1"/>
  <c r="B142" i="1"/>
  <c r="O83" i="1"/>
  <c r="B83" i="1"/>
  <c r="O82" i="1"/>
  <c r="B82" i="1"/>
  <c r="O190" i="1"/>
  <c r="B190" i="1"/>
  <c r="O189" i="1"/>
  <c r="B189" i="1"/>
  <c r="O15" i="1"/>
  <c r="B15" i="1"/>
  <c r="O13" i="1"/>
  <c r="B13" i="1"/>
  <c r="O188" i="1"/>
  <c r="B188" i="1"/>
  <c r="O81" i="1"/>
  <c r="B81" i="1"/>
  <c r="O187" i="1"/>
  <c r="B187" i="1"/>
  <c r="O177" i="1"/>
  <c r="B177" i="1"/>
  <c r="O141" i="1"/>
  <c r="B141" i="1"/>
  <c r="O80" i="1"/>
  <c r="B80" i="1"/>
  <c r="O79" i="1"/>
  <c r="B79" i="1"/>
  <c r="O186" i="1"/>
  <c r="B186" i="1"/>
  <c r="O140" i="1"/>
  <c r="B140" i="1"/>
  <c r="O185" i="1"/>
  <c r="B185" i="1"/>
  <c r="O78" i="1"/>
  <c r="B78" i="1"/>
  <c r="O184" i="1"/>
  <c r="B184" i="1"/>
  <c r="O176" i="1"/>
  <c r="B176" i="1"/>
  <c r="O139" i="1"/>
  <c r="B139" i="1"/>
  <c r="O178" i="1"/>
  <c r="B178" i="1"/>
  <c r="O175" i="1"/>
  <c r="B175" i="1"/>
  <c r="O174" i="1"/>
  <c r="B174" i="1"/>
  <c r="O183" i="1"/>
  <c r="B183" i="1"/>
  <c r="O173" i="1"/>
  <c r="B173" i="1"/>
  <c r="O77" i="1"/>
  <c r="B77" i="1"/>
  <c r="O182" i="1"/>
  <c r="B182" i="1"/>
  <c r="O172" i="1"/>
  <c r="B172" i="1"/>
  <c r="O181" i="1"/>
  <c r="B181" i="1"/>
  <c r="O138" i="1"/>
  <c r="B138" i="1"/>
  <c r="O137" i="1"/>
  <c r="B137" i="1"/>
  <c r="O180" i="1"/>
  <c r="B180" i="1"/>
  <c r="O215" i="1"/>
  <c r="B215" i="1"/>
  <c r="O127" i="1"/>
  <c r="B127" i="1"/>
  <c r="O280" i="1"/>
  <c r="B280" i="1"/>
  <c r="Q2" i="1"/>
  <c r="B2" i="1"/>
  <c r="O160" i="1"/>
  <c r="B160" i="1"/>
</calcChain>
</file>

<file path=xl/sharedStrings.xml><?xml version="1.0" encoding="utf-8"?>
<sst xmlns="http://schemas.openxmlformats.org/spreadsheetml/2006/main" count="3606" uniqueCount="1116">
  <si>
    <t>Notifying Member</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</si>
  <si>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</si>
  <si>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</si>
  <si>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</si>
  <si>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</si>
  <si>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</si>
  <si>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</si>
  <si>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</si>
  <si>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</si>
  <si>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</si>
  <si>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</si>
  <si>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</si>
  <si>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</si>
  <si>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</si>
  <si>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</si>
  <si>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</si>
  <si>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Korea, Republic of</t>
  </si>
  <si>
    <t>Draft Amendment of the Technical Regulations for the Maritime Radio Equipment</t>
  </si>
  <si>
    <t>This regulation is to specify technical specifications of Maritime Radio equipment to harmonize with international standards (ITU Radio Regulations).</t>
  </si>
  <si>
    <t>Maritime Radio Equipment</t>
  </si>
  <si>
    <t/>
  </si>
  <si>
    <t>Harmonization (TBT)</t>
  </si>
  <si>
    <t>Regular notification</t>
  </si>
  <si>
    <r>
      <rPr>
        <sz val="11"/>
        <rFont val="Calibri"/>
      </rPr>
      <t>https://members.wto.org/crnattachments/2024/TBT/KOR/24_07454_00_x.pdf</t>
    </r>
  </si>
  <si>
    <t>Ecuador</t>
  </si>
  <si>
    <t>Reglamento Técnico Ecuatoriano Emergente RTE 072 (2R) “Eficiencia energética para acondicionadores de aire sin ductos”</t>
  </si>
  <si>
    <t>El presente reglamento técnico ecuatoriano emergente establece los requisitos que deben cumplir los acondicionadores de aire sin ductos externos, con el propósito de proteger el medio ambiente, así como prevenir prácticas que puedan inducir a error.La situación eléctrica actual en Ecuador ha generado una serie de desafíos significativos para el país, afectando tanto a la población como a la economía. Esta problemática se ha intensificado debido a factores como el aumento de la demanda energética, la variabilidad en la producción de energía hidroeléctrica y la falta de inversión en infraestructura energética. Como resultado, se han implementado medidas de racionamiento y cortes programados de electricidad, lo que ha llevado a un descontento generalizado entre los ciudadanos y ha impactado negativamente en sectores productivos, como la industria y el comercio._x000D_
La necesidad de diversificar las fuentes de energía, implementar mediadas de eficiencia energética para reducir la demanda y mejorar la gestión de la cadena de valor del sistema eléctrico se ha vuelto imperativa para garantizar un suministro confiable y sostenible en el futuro.</t>
  </si>
  <si>
    <t>Máquinas de aire acondicionado diseñados para ser fijado a una ventana, pared, techo o suelo, autónomo o "split-system" (Código(s) del SA: 841510); Máquinas y aparatos para acondicionamiento de aire, con equipo de enfriamiento y válvula de inversión del ciclo térmico "bombas de calor reversibles" (exc. máquinas y aparatos de pared o para ventanas, formando un solo cuerpo o del tipo sistema de elementos separados "split-system"; acondicionadores de los tipos utilizados en vehículos automóviles para bienestar de las personas) (Código(s) del SA: 841581); Máquinas y aparatos para acondicionamiento de aire, con equipo de enfriamiento pero sin válvula de inversión del ciclo térmico (exc. máquinas y aparatos de pared o para ventanas, formando un solo cuerpo o del tipo sistema de elementos separados "split-system"; acondicionadores de los tipos utilizados en vehículos automóviles para bienestar de las personas) (Código(s) del SA: 841582)</t>
  </si>
  <si>
    <t>841510 - Air conditioning machines designed to be fixed to a window, wall, ceiling or floor, self-contained or "split-system"; 841581 - Air conditioning machines incorporating a refrigerating unit and a valve for reversal of the cooling-heat cycle "reversible heat pumps" (excl. of a kind used for persons in motor vehicles and self-contained or "split-system" window or wall air conditioning machines); 841582 - Air conditioning machines incorporating a refrigerating unit but without a valve for reversal of the cooling-heat cycle (excl. of a kind used for persons in motor vehicles, and self-contained or "split-system" window or wall air conditioning machines)</t>
  </si>
  <si>
    <t>National security requirements (TBT); Consumer information, labelling (TBT); Prevention of deceptive practices and consumer protection (TBT); Protection of the environment (TBT)</t>
  </si>
  <si>
    <r>
      <rPr>
        <sz val="11"/>
        <rFont val="Calibri"/>
      </rPr>
      <t>https://members.wto.org/crnattachments/2024/TBT/ECU/24_07388_00_s.pdf
https://members.wto.org/crnattachments/2024/TBT/ECU/24_07388_01_s.pdf
https://members.wto.org/crnattachments/2024/TBT/ECU/24_07388_02_s.pdf
www.normalizacion.gob.ec</t>
    </r>
  </si>
  <si>
    <t>Brazil</t>
  </si>
  <si>
    <t>Public Consultation 51, 17 October 2024</t>
  </si>
  <si>
    <t>Public Consultation to update Act No. 14448, 4 December 2017, which approves the technical specification to assessment conformity and test procedures of​ restricted radiation radio communication equipment (Short range devices).Comments can be made at:https://apps.anatel.gov.br/ParticipaAnatel/Home.aspxSelecting Public consultation No 51</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</si>
  <si>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</si>
  <si>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</si>
  <si>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</si>
  <si>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t>Other (TBT)</t>
  </si>
  <si>
    <r>
      <rPr>
        <sz val="11"/>
        <rFont val="Calibri"/>
      </rPr>
      <t>https://members.wto.org/crnattachments/2024/TBT/BRA/24_07451_00_x.pdf</t>
    </r>
  </si>
  <si>
    <t>China</t>
  </si>
  <si>
    <t>National Standard of the P.R.C., General safety technical requirements of gas-burning appliance used power</t>
  </si>
  <si>
    <t>This document specifies the risk classification, electrical structure and materials, electrical performance, electromagnetic compatibility safety, control safety, etc. for the electrical safety of gas-burning appliances._x000D_
This document applies to gas-burning appliances with a rated voltage not exceeding 250V as specified in GB 16914.</t>
  </si>
  <si>
    <t>Gas-burning appliances (HS code(s): 732111; 732181; 841911); (ICS code(s): 91.140)</t>
  </si>
  <si>
    <t>732111 - Appliances for baking, frying, grilling and cooking and plate warmers, for domestic use, of iron or steel, for gas fuel or for both gas and other fuels (excl. large cooking appliances); 841911 - Instantaneous gas water heaters (excl. boilers or water heaters for central heating); 732181 - 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</si>
  <si>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91.140 - Installations in buildings</t>
  </si>
  <si>
    <t>Prevention of deceptive practices and consumer protection (TBT); Protection of human health or safety (TBT); Quality requirements (TBT)</t>
  </si>
  <si>
    <r>
      <rPr>
        <sz val="11"/>
        <rFont val="Calibri"/>
      </rPr>
      <t>https://members.wto.org/crnattachments/2024/TBT/CHN/24_07436_00_x.pdf
https://members.wto.org/crnattachments/2024/TBT/CHN/24_07436_01_x.pdf</t>
    </r>
  </si>
  <si>
    <t>Singapore</t>
  </si>
  <si>
    <t>Environmental Protection and Management Act (Amendment of Second Schedule) (No. 2) Order 2024, (5 page(s), in English)Environmental Protection and Management (Hazardous Substances) (Amendment) Regulations 2024, (2 page(s), in English)</t>
  </si>
  <si>
    <t>Singapore’s National Environment Agency (NEA) is proposing to regulate 2 groups of chemicals and 9 mercury-added products as Hazardous Substances under the Environmental Protection and Management Act (EPMA) and/or EPM (Hazardous Substances) Regulations (EPM (HS) Regulations). The 2 groups of chemicals have been assessed by the Persistent Organic Pollutant Review Committee (POPRC) of the Stockholm Convention to be persistent organic pollutants that are likely, as a result of their long-range environment transport, to lead to significant adverse human health and/or environmental effects such that global action is warranted. Accordingly, the POPRC has recommended for the 2 groups of chemicals to be listed under Annex A of the Stockholm Convention for elimination. The 9 mercury-added products were adopted into Annex A of the Minamata Convention for phasing out by 1 Jan 2026. The proposed regulation of the 2 groups of chemicals and 9 mercury-added products under the EPMA and/or EPM (HS) Regulations is planned to take effect in Jun 2025. Once the regulations take effect, importers, manufacturers and distributors of the 2 groups of chemicals and of products containing these chemicals will be required to apply for a Hazardous Substances (HS) licence/permit for the import, export, sale, manufacture, transport, storage and/or use of these chemicals. Accordingly, importers, manufacturers and distributors of the 2 groups of chemicals and products containing these chemicals would have to comply with the requirements on the import, manufacture, sale, transport, storage and/or use of hazardous substances, that are stipulated in the EPMA and EPM (HS) Regs. The import, export and manufacture of the 9 mercury-added products will not be allowed once the regulations take effect. </t>
  </si>
  <si>
    <t>Products covered (HS or CCCN where applicable, otherwise national tariff heading. ICS numbers may be provided in addition, where applicable):S/NChemical Name &amp; IdentityCAS No.HS Code HS Description1Medium-chain chlorinated paraffins (chain lengths at least C14 but not exceeding C17)85535-85-938249999Other chemical products &amp; preparations of the chemical or allied industries excluding naphthenic acids their water insoluble salts &amp; their esters29031990Other saturated chlorinated derivatives of acyclic hydrocarbons32081019Varnishes based on polyesters in non-aqueous medium not for dentistry use32081090Other paints based on polyesters in non-aqueous medium &amp; solutions defined in Note 4 of Chapter 32 based on polyesters32082090Other paints &amp; varnishes in non-aqueous medium &amp; solutions defined in Note 4 of Chapter 32 based on acrylic or vinyl polymers34031111Lubricating oil preparations for treatment of materials in liquid form containing by weight less than 70% of petroleum or bituminous mineral oils34031912Lubricating preparations with silicone oil in liquid form not for aircraft engines containing by weight less than 70% of petroleum or bituminous mineral oils34031919Other lubricating preparations not for aircraft engines in liquid form containing by weight less than 70% of petroleum or bituminous mineral oils not elsewhere specified34039111Preparations for treatment of materials in liquid form containing silicone oil not containing petroleum or bituminous mineral oils34039119Other preparations for treatment of materials in liquid form not containing silicone oil not containing petroleum or bituminous mineral oils34039912Lubricating preparations with silicone oil in liquid form not containing petroleum or bituminous mineral oil34039919Other lubricating preparations in liquid form not containing petroleum or bituminous mineral oil not elsewhere specified38112110Additives for lubricating oil containing petroleum or oils from bituminous minerals for retail38112190Additives for lubricating oil containing petroleum or oils from bituminous minerals not for retail38112900Additives for lubricating oil not containing petroleum or oils form bituminous materials38122000Compound plasticisers for rubber or plastics38229090Other diagnostic or laboratory reagents on a backing prepared diagnostic or laboratory reagents excluding heading 3006 &amp; certified reference materials2Perfluorononanoic acid, its salts and related compounds*375-95-129159090Other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materials3Perfluorodecanoic acid, its salts and related compounds*335-76-229159090Other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materials4Perfluoroundecylic acid, its salts and related compounds*2058-94-829159090Other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materials5Perfluorododecanoic acid, its salts and related compounds*307-55-129159090Other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materials6Perfluorotridecanoic acid, its salts and related compounds*72629-94-829159090Other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materials7Perfluorotetradecanoic acid, its salts and related compounds*376-06-729159090Other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materials8Perfluoropentadecanoic acid, its salts and related compounds*141074-63-729159090Other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materials9Perfluorohexadecanoic acid, its salts and related compounds*67905-19-529159090Other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materials10Perfluoroheptadecanoic acid, its salts and related compounds*57475-95-329159090Other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materials11Perfluorooctadecanoic acid, its salts and related compounds*16517-11-629159090Other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materials12Perfluorononadecanoic acid, its salts and related compounds*133921-38-729159090Other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materials13Perfluoroeicosanoic acid, its salts and related compounds*68310-12-329159090Other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materials14Perfluoroheneicosanoic acid, its salts and related compounds2920913-30-829159090Other saturated acyclic monocarboxylic acids &amp; their anhydride halide peroxides peroxyacids &amp; their halogenated sulphonated nitrated or nitrosated derivatives38229090Other diagnostic or laboratory reagents on a backing prepared diagnostic or laboratory reagents excluding heading 3006 &amp; certified reference materials15Compact fluorescent lamps with an integrated ballast (CFL.i) for general lighting purposes that are ≤ 30 watts with a mercury content not exceeding 5 mg per lamp burner 85393110Tubes for compact fluorescent hot cathode lamps excluding ultraviolet lamps85393130Compact fluorescent hot cathode lamps with built-in ballast excluding ultraviolet lamps85393190Other discharge fluorescent hot cathode lamps excluding ultraviolet lamps85393910Other tubes for compact discharge fluorescent lamps85393990            Other discharge lamps excluding ultraviolet lamps  16Cold cathode fluorescent lamps and external electrode fluorescent lamps of all lengths for electronic displays85393940 Other fluorescent cold cathode lamps85393990Other discharge lamps excluding ultraviolet lamps85287292 Colour television receivers LCD, LED or flat panel display type not battery operated85285200 Other monitors capable of directly connecting to and designed for use with automatic data processing system of heading 847185393920Cold cathode fluorescent lamps (CCFLS) for backlighting of flat panel displays17Strain gauges to be used in plethysmographs90279000Microtomes &amp; parts and accessories thereof 18The following electrical and electronic measuring devices except those installed in large-scale equipment or those used for high precision measurement, where no suitable mercury free alternative is available:•Melt pressure transducers, melt pressure transmitters and melt pressure sensors90262090Other instruments and apparatus for measuring or checking pressure     19Mercury vacuum pumps84141000 Vacuum pumps20Tyre balancers and wheel weights90311000Machines for balancing mechanical parts87087095Other road wheels &amp; parts &amp; accessories thereof for vehicles of heading 870187087096Other road wheels &amp; parts &amp; accessories thereof for vehicles of heading 8702 or 870487087097Other road wheels &amp; parts &amp; accessories thereof for vehicles of heading 870387087099Other road wheels &amp; parts &amp; accessories thereof for vehicles of heading 870521Photographic film and paper37011000Photographic plates and film in the flat sensitised unexposed of any material excluding paper paperboard or textiles for x-ray37013000Other photographic plates and film in the flat sensitised unexposed of any material excluding paper paperboard or textiles with any side over 255 mm37019110Photographic plates and film in the flat sensitised unexposed of any material excluding paper paperboard or textiles for colour photography in printing industry37019190Other photographic plates and film in the flat sensitised unexposed of any material excluding paper paperboard or textiles for colour photography37019910Other photographic plates and film in the flat sensitised unexposed of any material excluding paper paperboard or textiles for use in printing industry37019990Other photographic plates and film in the flat sensitised unexposed of any material excluding paper paperboard or textiles not elsewhere specified37021000Photographic film in rolls sensitised unexposed of any material excl paper paperboard or textiles for x-ray37023100Other photographic film in rolls sensitised unexposed of any material excl paper paperboard or textiles without perforations of width not over 105mm for colour photography 37023200Other photographic film in rolls sensitised unexposed of any material excl paper paperboard or textiles without perforations of width not over 105mm with silver halide emulsion 37023900Other photographic film in rolls sensitised unexposed of any material excl paper paperboard or textiles without perforations of width not over 105mm nes37024100Other photographic film in rolls sensitised unexposed of any material excl paper paperboard or textiles without perforations of width over 610 mm length over 200 m for colour photography37024210Other photographic film in rolls sensitised unexposed of any material excl paper paperboard or textiles without perforations of width over 610 mm length over 200m excl colour photography suitable for medical or veterinary or printing industry 37024290Other photographic film in rolls sensitised unexposed of any material excl paper paperboard or textiles without perforations of width over 610 mm length over 200m in other forms37024300Other photographic film in rolls sensitised unexposed of any material excl paper paperboard or textiles without perforations of width over 610 mm length not over 200 m 37024400Other photographic film in rolls sensitised unexposed of any material excl paper paperboard or textiles without perforations of width over 105 mm but not over 610 mm 37025220Other photographic film in rolls sensitised unexposed of any material excl paper paperboard or textiles of width not over 16 mm for use in cinematography 37025290Other photographic film in rolls sensitised unexposed of any material excl paper paperboard or textiles of width not over 16 mm for colour photography excl for use in cinematography 37025300Other photographic film in rolls sensitised unexposed of any material excl paper paperboard or textiles of width over 16 mm but not over 35 mm &amp; length not over 30 m for colour photography for slides37025440Other photographic film in rolls sensitised unexposed of any material excl paper paperboard or textiles of width over 16 to 35 mm &amp; length up to 30 m colour photography excl slides but in medical surgical dental veterinary sciences/printing industry37025490Other photographic film in rolls sensitised unexposed of any material excl paper paperboard or textiles of width over 16 mm but not over 35 mm &amp; length not over 30 m for colour photography excl for slides 37025520Other photographic film in rolls sensitised unexposed of any material excl paper paperboard or textiles of width over 16 mm but not over 35 mm &amp; length over 30 m for colour photography for use in cinematography 37025550Other photographic film in rolls sensitised unexposed of any material excl paper paperboard or textiles of width over 16 mm to 35 mm &amp; length over 30 m for colour photography in medical surgical dental veterinary sciences or printing industry 37025590Other photographic film in rolls sensitised unexposed of any material excl paper paperboard or textiles of width over 16 mm but not over 35 mm &amp; length over 30 m for colour photography 37025620Other photographic film in rolls sensitised unexposed of any material excl paper paperboard or textiles of width over 35 mm for colour photography for use in cinematography 37025690Other photographic film in rolls sensitised unexposed of any material excl paper paperboard or textiles of width over 35 mm for colour photography excl for use in cinematography 37029610Other photographic film in rolls sensitised unexposed of any material excl paper paperboard or textiles of width not over 35 mm &amp; length not over 30 m for use in cinematography 37029690Other photographic film in rolls sensitised unexposed of any material excl paper paperboard or textiles of width not over 35 mm &amp; length not over 30 m excl for use in cinematography 37029710Other photographic film in rolls sensitised unexposed of any material excl paper paperboard or textiles of width over 35 mm &amp; length over 30 m for use in cinematography 37029790Other photographic film in rolls sensitised unexposed of any material excl paper paperboard or textiles of width over 35 mm &amp; length over 30 m excl for use in cinematography 37029810Other photographic film in rolls sensitised unexposed of any material excl paper paperboard or textiles of width over 35 mm for use in cinematography 37029830Other photographic film in rolls sensitised unexposed of any material excl paper paperboard or textiles of width over 35 mm &amp; length of 120 m or more excl for use in cinematography 37029890Other photographic film in rolls sensitised unexposed of any material excl paper paperboard or textiles of width over 35 mm37031010Photographic paper paperboard &amp; textiles sensitised unexposed in rolls of width over 610 mm but not over 1000 mm 37031090Photographic paper paperboard &amp; textiles sensitised unexposed in rolls of width over 1000 mm 37032000Photographic paper paperboard &amp; textiles sensitised unexposed in rolls of width not over 610 mm for colour photography37039000Photographic paper paperboard &amp; textiles sensitised unexposed in rolls of width not over 610 mm 37040010X-ray plates or film, exposed but not developed37040090Photographic plates film paper paperboard &amp; textiles exposed but not developed excl x ray plates or film37050010X-ray, exposed and developed other than cinematographic film37050020Microfilm, exposed and developed other than cinematographic film37050030Photographic plates and film exposed and developed for offset reproduction excl cinematographic film37050090Photographic plates and film exposed and developed excl cinematographic film x ray microfilm and offset reproduction22Propellant for satellites and spacecraft 36010000 Propellent powders23Very high accuracy capacitance and loss measurement bridges and high frequency radio frequency switches and relays in monitoring and control instruments with a maximum mercury content of 20 mg per bridge switch or relay, except those used for research and development purposes90308410Instruments &amp; apparatus (with a recording device) for measuring/checking electrical quantities on printed circuit boards (pcb) or printed wiring boards (pwb) and printed circuit assemblies (pca)90308490Other instruments &amp; apparatus (with a recording device) for measuring or checking electrical quantities90308910Instruments &amp; apparatus (without a recording device) for measuring or checking electrical quantities on printed circuit boards (pcb) or printed wiring boards (pwb) &amp; printed circuit assemblies (pca)90308990Other instruments &amp; apparatus (without a recording device) for measuring or checking electrical quantities90321000 Thermostats85353019 Other isolating switches &amp; make &amp; break switches for a voltage over 1KV but not over 40KV85353020Other isolating switches &amp; make &amp; break switches for a voltage of 66KV or more85353090Other isolating switches &amp; make &amp; break switches for a voltage over 40KV but less than 66KV84769090Parts of automatic goods vending machines84762100Automatic beverage vending machines with heating or refrigerating devices84762900Automatic beverage vending machines with no heating or refrigerating devices84768100Other goods vending machine incorporating heating or refrigerating devices84768990Other goods vending machine with no heating or refrigerating devices85364140Relays for a voltage not over 60V &amp; for a current of less than 16A85364199Other relays for a voltage not over 60V &amp; for a current of 16A or more85364990Relays for a voltage over 60V but not over 1kV85365033Other inrush switches etc for a voltage not over 1kV &amp; for a current of less than 16A85365039Other inrush switches etc for a voltage not over 1kV85365099Other switches for a voltage not over 1kV &amp; for a current of 16A or more90308290Other Instruments &amp; apparatus for measuring or checking semiconductor wafers or devices90309090Parts &amp; Accessories of instruments &amp; apparatus for measuring or checking electrical quantities or alpha beta gamma x-ray cosmic or ionising radiations90309040Parts &amp; Accessories of other instruments &amp; apparatus for measuring or checking electrical quantities on printed circuit boards (PCD) or printed wiring boards (PWB) &amp; printed circuit assemblies (PCA) 90319090Other parts &amp; accessories of measuring or checking instruments appliances and machines in chapter 9085177932Parts of other printed circuit boards assembled of goods for radio-telephony or radio-telegraphy85176261Other transmission apparatus for radiotelephony or radiotelegraphy not elsewhere specified85177939Parts of other printed circuit boards assembly of goods of heading 8517 (excl those for line/radio telephony or line/radio telegraphy)85176292Other machines for reception conversion &amp; transmission or regeneration of voice images or other data for radiotelephony or radiotelegraphy85176253Other transmission apparatus for radio-telephony or radio-telegraphy incorporating reception apparatus*        As related salt and compound are too broad to give an exhaustive list, only sub-headings are included.</t>
  </si>
  <si>
    <t>29031 - - Saturated chlorinated derivatives of acyclic hydrocarbons:; 291590 - Saturated acyclic monocarboxylic acids, their anhydrides, halides, peroxides and peroxyacids; their halogenated, sulphonated, nitrated or nitrosated derivatives (excl. formic acid and acetic acid, mono-, di- or trichloroacetic acids, propionic acid, butanoic and pentanoic acids, palmitic and stearic acids, their salts and esters, and acetic anhydride); 320810 - Paints and varnishes, incl. enamels and lacquers, based on polyesters, dispersed or dissolved in a non-aqueous medium; solutions based on polyesters in volatile organic solvents, containing &gt; 50% solvent by weight; 320820 - Paints and varnishes, incl. enamels and lacquers, based on acrylic or vinyl polymers, dispersed or dissolved in a non-aqueous medium; solutions based on acrylic or vinyl polymers in volatile organic solvents, containing &gt; 50% solvent by weight; 340311 - Textile lubricant preparations and preparations of a kind used for the oil or grease treatment of leather, furskins or other material containing petroleum oil or bituminous mineral oil (excl. preparations containing, as basic constituents, &gt;= 70% petroleum oil or bituminous mineral oil by weight); 340319 - Lubricant preparations, incl. cutting-oil preparations, bolt or nut release preparations, anti-rust or anti-corrosion preparations and mould-release preparations, based on lubricants and containing petroleum oil or bituminous mineral oil (excl. preparations containing, as basic constituents, &gt;= 70% of petroleum oil or bituminous mineral oil by weight and preparations for treating textiles, leather, furskins and other materials); 340391 - Textile lubricant preparations and preparations of a kind used for the oil or grease treatment of leather, furskins or other material not containing petroleum oil or bituminous mineral oil; 340399 - Lubricant preparations, incl. cutting-oil preparations, bolt or nut release preparations, anti-rust or anti-corrosion preparations and mould-release preparations, based on lubricants but not containing petroleum oil or bituminous mineral oil (excl. preparations for the treatment of textiles, leather, furskins and other materials); 381121 - Prepared additives for oil lubricants containing petroleum oil or bituminous mineral oil; 381129 - Prepared additives for oil lubricants not containing petroleum oil or bituminous mineral oil; 381220 - Compound plasticisers for rubber or plastics, n.e.s.; 382290 - Certified reference materials; 382499 - Chemical products and preparations of the chemical or allied industries, incl. those consisting of mixtures of natural products, n.e.s.; 370110 - Photographic plates and film in the flat, sensitised, unexposed, for X-ray (excl. of paper, paperboard and textiles); 370130 - Photographic plates and film in the flat, sensitised, unexposed, with any side &gt; 255 mm; 370191 - Photographic plates and film in the flat, sensitised, unexposed, of any material other than paper, paperboard or textiles, for colour photography "polychrome" (excl. instant print film); 370199 - Photographic plates and film in the flat for monochrome photography, sensitised, unexposed, of any material other than paper, paperboard or textiles (excl. X-ray film and photographic plates, film in the flat with any side &gt; 255 mm, and instant print film); 370210 - Photographic film in rolls, unexposed, for X-ray (excl. of paper, paperboard or textiles); 370231 - Photographic film "incl. instant print film", in rolls, sensitised, unexposed, without perforations, width &lt;= 105 mm, for colour photography "polychrome" (excl. that of paper, paperboard or textiles); 841410 - Vacuum pumps; 852852 - Monitors capable of directly connecting to and designed for use with an automatic data processing machine of heading 8471 (excl. CRT, with TV receiver); 852872 - Reception apparatus for television, colour, whether or not incorporating radio-broadcast receivers or sound or video recording or reproducing apparatus, designed to incorporate a video display or screen; 853931 - Discharge lamps, fluorescent, hot cathode; 853939 - Discharge lamps (excl. hot-cathode fluorescent lamps, mercury or sodium vapour lamps, metal halide lamps and ultraviolet lamps); 870870 - 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 902620 - Instruments and apparatus for measuring or checking pressure of liquids or gases (excl. regulators); 902790 - Microtomes; parts and accessories of instruments and apparatus for physical or chemical analysis, instruments and apparatus for measuring or checking viscosity, porosity, expansion, surface tension or the like, instruments and apparatus for measuring or checking quantities of heat, sound or light, and of microtomes, n.e.s.; 903110 - Machines for balancing mechanical parts; 360100 - Propellent powders; 903084 - Instruments and apparatus for measuring or checking electrical quantities, with recording device (excl. appliances specially designed for telecommunications, multimeters, oscilloscopes and oscillographs, and apparatus for measuring or checking semiconductor wafers or devices); 853530 - Isolating switches and make-and-break switches, for a voltage &gt; 1.000 V; 370500 - Photographic plates and film, exposed and developed (excl. products made of paper, paperboard or textiles, cinematographic film and ready-to-use printing plates); 370400 - Photographic plates, film, paper, paperboard and textiles, exposed but not developed; 370390 - Photographic paper, paperboard and textiles, sensitised, unexposed, for monochrome photography (excl. products in rolls &gt; 610 mm wide); 370320 - Photographic paper, paperboard and textiles, sensitised, unexposed, for colour photography "polychrome" (excl. products in rolls &gt; 610 mm wide); 370310 - Photographic paper, paperboard and textiles, sensitised, unexposed, in rolls &gt; 610 mm wide; 370298 - Photographic film, sensitised, in rolls, unexposed, with perforations, for monochrome photography, width &gt; 35 mm (excl. of paper, paperboard and textiles; X-ray film); 370297 - Photographic film, sensitised, in rolls, unexposed, with perforations, for monochrome photography, width &lt;= 35 mm, length &gt; 30 m (excl. of paper, paperboard and textiles; X-ray film); 370296 - Photographic film, sensitised, in rolls, unexposed, with perforations, for monochrome photography, width &lt;= 35 mm, length &lt;= 30 m (excl. of paper, paperboard and textiles; X-ray film); 370256 - Photographic film, sensitised, in rolls, unexposed, with perforations, for colour photography "polychrome", width &gt; 35 mm (excl. that of paper, paperboard or textiles); 370255 - Photographic film, sensitised, in rolls, unexposed, with perforations, for colour photography "polychrome", width &gt; 16 mm but &lt;= 35 mm, length &gt; 30 m (excl. of paper, paperboard and textiles; for slides); 370254 - Photographic film, sensitised, in rolls, unexposed, with perforations, for colour photography "polychrome", width &gt; 16 mm but &lt;= 35 mm, length &lt;= 30 m (excl. of paper, paperboard and textiles; for slides); 370253 - Photographic film, sensitised, in rolls, unexposed, with perforations, for colour photography "polychrome", width &gt; 16 mm to 35 mm, length &lt;= 30 m, for slides; 370252 - Photographic film, sensitised, in rolls, unexposed, with perforations, for colour photography "polychrome", width &lt;= 16 mm (excl. of paper, paperboard or textiles); 370244 - Photographic film "incl. instant print film"m, sensitised, in rolls, unexposed, without perforations, width &gt; 105 mm to 610 mm (excl. that of paper, paperboard or textiles); 370243 - Photographic film "incl. instant print film", sensitised, in rolls, unexposed, without perforations, width &gt; 610 mm, length &lt;= 200 m (excl. that of paper, paperboard or textiles); 370242 - Photographic film "incl. instant print film", sensitised, in rolls, unexposed, without perforations, width &gt; 610 mm, length &gt; 200 m, for monochrome photography (excl. that of paper, paperboard or textiles); 370241 - Photographic film "incl. instant print film", sensitised, in rolls, unexposed, without perforations, width &gt; 610 mm, length &gt; 200 m, for colour photography "polychrome" (excl. that of paper, paperboard or textiles); 370239 - Photographic film "incl. instant print film", sensitised, in rolls, unexposed, without perforations, width &lt;= 105 mm, for monochrome photography (excl. film with silver halide emulsion, film made of paper, paperboard or textiles and X-ray film); 370232 - Photographic film "incl. instant print film", in rolls, sensitised, unexposed, without perforations, width &lt;= 105 mm, with silver halide emulsion for monochrome photography (excl. that of paper, paperboard or textiles and X-ray film); 903089 - Instruments and apparatus for measuring or checking electrical quantities, without recording device, n.e.s.; 903210 - Thermostats; 847621 - Automatic beverage-vending machines incorporating heating or refrigerating devices; 847629 - Automatic beverage-vending machines, without heating or refrigerating devices; 847681 - Automatic goods-vending machines incorporating heating or refrigerating devices (excl. automatic beverage-vending machines); 847689 - Automatic goods-vending machines, without heating or refrigerating devices; money changing machines (excl. automatic beverage-vending machines); 847690 - Parts of automatic goods-vending machines, incl. money changing machines, n.e.s.; 851762 - Machines for the reception, conversion and transmission or regeneration of voice, images or other data, incl. switching and routing apparatus (excl. telephone sets, telephones for cellular networks or for other wireless networks); 851779 - Parts of telephone sets, telephones for cellular networks or for other wireless networks and of other apparatus for the transmission or reception of voice, images or other data, n.e.s.; 853641 - Relays for a voltage &lt;= 60 V; 853649 - Relays for a voltage &gt; 60 V but &lt;= 1.000 V; 853650 - Switches for a voltage &lt;= 1.000 V (excl. relays and automatic circuit breakers); 903082 - Instruments and apparatus for measuring or checking semiconductor wafers or devices, incl. integrated circuits; 903090 - Parts and accessories for instruments and apparatus for measuring or checking electrical quantities or for detecting ionising radiations, n.e.s.; 903190 - Parts and accessories for instruments, appliances and machines for measuring and checking, n.e.s.</t>
  </si>
  <si>
    <t>71.100 - Products of the chemical industry</t>
  </si>
  <si>
    <t>Protection of human health or safety (TBT); Protection of the environment (TBT)</t>
  </si>
  <si>
    <t>Kuwait, the State of</t>
  </si>
  <si>
    <t>UAE GCC Technical Regulation for Cream Analogue</t>
  </si>
  <si>
    <t>This standard applies to basic requirements with cream analogue pasteurized, sterilized, and ultra-high heat-treated.</t>
  </si>
  <si>
    <t>Milk and milk products (ICS code(s): 67.100)</t>
  </si>
  <si>
    <t>0401 - Milk and cream, not concentrated nor containing added sugar or other sweetening matter</t>
  </si>
  <si>
    <t>67.100 - Milk and milk products</t>
  </si>
  <si>
    <t>Consumer information, labelling (TBT); Prevention of deceptive practices and consumer protection (TBT); Protection of human health or safety (TBT); Quality requirements (TBT)</t>
  </si>
  <si>
    <t>Food standards</t>
  </si>
  <si>
    <r>
      <rPr>
        <sz val="11"/>
        <rFont val="Calibri"/>
      </rPr>
      <t>https://members.wto.org/crnattachments/2024/TBT/ARE/24_07404_00_e.pdf
https://members.wto.org/crnattachments/2024/TBT/ARE/24_07404_00_x.pdf</t>
    </r>
  </si>
  <si>
    <t>UAE GCC Technical Regulation for Barley flour</t>
  </si>
  <si>
    <t>This GCC Technical regulation applies to barley flour intended for direct human consumption from barley grains (Hordeum vulgare) excluding sprouted barley flour (Malt).</t>
  </si>
  <si>
    <t>Cereals, pulses and derived products (ICS code(s): 67.060)</t>
  </si>
  <si>
    <t>110290 - Cereal flours (excl. wheat, meslin and maize)</t>
  </si>
  <si>
    <t>67.060 - Cereals, pulses and derived products</t>
  </si>
  <si>
    <r>
      <rPr>
        <sz val="11"/>
        <rFont val="Calibri"/>
      </rPr>
      <t>https://members.wto.org/crnattachments/2024/TBT/ARE/24_07418_00_e.pdf
https://members.wto.org/crnattachments/2024/TBT/ARE/24_07418_00_x.pdf</t>
    </r>
  </si>
  <si>
    <t>Yemen</t>
  </si>
  <si>
    <t>India</t>
  </si>
  <si>
    <t>The Draft Food Safety and Standards (Licensing and Registration of Food Business) Amendment Regulations, 2024</t>
  </si>
  <si>
    <t>Draft Food Safety and Standards (Licensing and Registration of Food Business) Amendment Regulations, 2024, provision for Digitizing the Issuance of License and Registration and hygienic requirement for Primary Milk producers</t>
  </si>
  <si>
    <t>Food Products</t>
  </si>
  <si>
    <r>
      <rPr>
        <sz val="11"/>
        <rFont val="Calibri"/>
      </rPr>
      <t>https://members.wto.org/crnattachments/2024/TBT/IND/24_07437_00_x.pdf</t>
    </r>
  </si>
  <si>
    <t>Saudi Arabia, Kingdom of</t>
  </si>
  <si>
    <t>UAE GCC Technical Regulation for Chami (Sour Milk Curd)</t>
  </si>
  <si>
    <t>This Gulf Technical regulation concerns the requirements that shall be met in the Chami (Sour Milk Curd) according to the description contained in item 1.3 of this standard, which is intended for direct human consumption.</t>
  </si>
  <si>
    <t>Milk and processed milk products (ICS code(s): 67.100.10)</t>
  </si>
  <si>
    <t>040610 - Fresh cheese "unripened or uncured cheese", incl. whey cheese, and curd</t>
  </si>
  <si>
    <t>67.100.10 - Milk and processed milk products</t>
  </si>
  <si>
    <r>
      <rPr>
        <sz val="11"/>
        <rFont val="Calibri"/>
      </rPr>
      <t>https://members.wto.org/crnattachments/2024/TBT/ARE/24_07425_00_e.pdf
https://members.wto.org/crnattachments/2024/TBT/ARE/24_07425_00_x.pdf</t>
    </r>
  </si>
  <si>
    <t>Australia</t>
  </si>
  <si>
    <t>Human health</t>
  </si>
  <si>
    <t>UAE GCC Technical Regulation for Emmental Cheese</t>
  </si>
  <si>
    <t>This Gulf Standard applies to Emmental cheese intended for direct consumption or further processing in conformity with the description in this Standard.</t>
  </si>
  <si>
    <t>040690 - Cheese (excl. fresh cheese, incl. whey cheese, curd, processed cheese, blue-veined cheese and other cheese containing veins produced by "Penicillium roqueforti", and grated or powdered cheese)</t>
  </si>
  <si>
    <r>
      <rPr>
        <sz val="11"/>
        <rFont val="Calibri"/>
      </rPr>
      <t>https://members.wto.org/crnattachments/2024/TBT/ARE/24_07397_00_e.pdf
https://members.wto.org/crnattachments/2024/TBT/ARE/24_07397_01_e.pdf</t>
    </r>
  </si>
  <si>
    <t>DraftFood Safety and Standards (Import) Amendment Regulations, 2024</t>
  </si>
  <si>
    <t>TheDraftFood Safety and Standards (Import) Amendment Regulations, 2024 is related to Reference of Methods of Analysis and Signing Authority for primary and appeal samples in Food Safety and Standards (Import) Regulations</t>
  </si>
  <si>
    <t>67.040 - Food products in general</t>
  </si>
  <si>
    <r>
      <rPr>
        <sz val="11"/>
        <rFont val="Calibri"/>
      </rPr>
      <t>https://members.wto.org/crnattachments/2024/TBT/IND/24_07435_00_x.pdf</t>
    </r>
  </si>
  <si>
    <t>Bahrain, Kingdom of</t>
  </si>
  <si>
    <t>Oman</t>
  </si>
  <si>
    <t>Qatar</t>
  </si>
  <si>
    <t>United Arab Emirates</t>
  </si>
  <si>
    <t>UAE GCC Technical requirements for the production of bread</t>
  </si>
  <si>
    <t>This Gulf technical regulation is concerned with the requirements that shall be met in wheat flour bread, and does not include other grain flour bread and other types not specified in this standard and types of bread used for special dietary.</t>
  </si>
  <si>
    <t>Food products in general (ICS code(s): 67.040)</t>
  </si>
  <si>
    <t>190590 - 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</si>
  <si>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r>
      <rPr>
        <sz val="11"/>
        <rFont val="Calibri"/>
      </rPr>
      <t>https://members.wto.org/crnattachments/2024/TBT/ARE/24_07411_00_e.pdf
https://members.wto.org/crnattachments/2024/TBT/ARE/24_07411_00_x.pdf</t>
    </r>
  </si>
  <si>
    <t>DraftFood Safety and Standards (Food Products Standards and Food Additives) Amendment Regulations, 2024</t>
  </si>
  <si>
    <t>TheDraftFood Safety and Standards (Food Products Standards and Food Additives) Amendment Regulations, 2024 is related to fatty acid composition of milk fat extracted from milk and milk products, Standards for fermented milk products, Interesterified vegetable fat/Oil, Fat Spread, Haleem, garam masala, dried peppermint, Appendix A and Appendix C.</t>
  </si>
  <si>
    <t>040590 - Fats and oils derived from milk, and dehydrated butter and ghee (excl. natural butter, recombined butter and whey butter)</t>
  </si>
  <si>
    <r>
      <rPr>
        <sz val="11"/>
        <rFont val="Calibri"/>
      </rPr>
      <t xml:space="preserve">https://members.wto.org/crnattachments/2024/TBT/IND/24_07438_00_x.pdf
Dr Alka Rao
Advisor (Regulations
 Science and Standards)
Food Safety and Standards Authority of India (FSSAI)
Ministry of Health and Family Welfare
FDA Bhawan
Kotla Road
New Delhi – 110002
Tel: 011-23667293
Email: spstbt.enqpt@fssai.gov.in  
Website: http://www.fssai.gov.in  
</t>
    </r>
  </si>
  <si>
    <t>The Draft Food Safety and Standards (Prohibition and Restrictions on Sales) Amendment Regulations, 2024.  </t>
  </si>
  <si>
    <t>Draft Food Safety and Standards (Prohibition and Restrictions on Sales) Amendment Regulations, 2024 for  omission of provision related to restriction on the sale of Sal-seed fat.</t>
  </si>
  <si>
    <t>67.200.10 - Animal and vegetable fats and oils</t>
  </si>
  <si>
    <r>
      <rPr>
        <sz val="11"/>
        <rFont val="Calibri"/>
      </rPr>
      <t>https://members.wto.org/crnattachments/2024/TBT/IND/24_07439_00_x.pdf</t>
    </r>
  </si>
  <si>
    <t>United States of America</t>
  </si>
  <si>
    <t>Draft Regulatory Guide: Qualification of Fiber-Optic Cables, Connections, and Optical Fiber Splices for Use in Safety Systems for Production and Utilization Facilities</t>
  </si>
  <si>
    <t>Draft guide; request for comment - The U.S. Nuclear Regulatory Commission (NRC) is issuing for public comment a draft Regulatory Guide (DG), DG-1427, “Qualification of Fiber-Optic Cables, Connections, and Optical Fiber Splices for Use in Safety Systems for Production and Utilization Facilities.” DG-1427 is newly proposed Revision 0 of Regulatory Guide (RG) 1.257 and describes an approach that is acceptable to the staff of the NRC for use in complying with NRC regulations that address the environmental qualification of fiber-optic cables, connections, and optical fiber splices in safety systems in production and utilization facilities.</t>
  </si>
  <si>
    <t>Fiber-optic cables, connections, and optical fiber splices; nuclear power plants. Safety (ICS code(s): 27.120.20); Fibres and cables (ICS code(s): 33.180.10); Fibre optic interconnecting devices (ICS code(s): 33.180.20)</t>
  </si>
  <si>
    <t>27.120.20 - Nuclear power plants. Safety; 33.180.10 - Fibres and cables; 33.180.20 - Fibre optic interconnecting devices</t>
  </si>
  <si>
    <t>Protection of human health or safety (TBT)</t>
  </si>
  <si>
    <r>
      <rPr>
        <sz val="11"/>
        <rFont val="Calibri"/>
      </rPr>
      <t>https://members.wto.org/crnattachments/2024/TBT/USA/24_07384_00_e.pdf
https://members.wto.org/crnattachments/2024/TBT/USA/24_07384_01_e.pdf</t>
    </r>
  </si>
  <si>
    <t>Indonesia</t>
  </si>
  <si>
    <t>Regulation of Minister of Industry on Mandatory Implementation of Indonesian National Standard for Insulating Glass</t>
  </si>
  <si>
    <t>Regulation of Minister of Industry No. 12 Year 2024 on Mandatory Implementation of Indonesian National Standard for Insulating Glass product produced nationally or imported, distributed, and marketed in Indonesia shall conform to SNI requirements. All Producers who produce these products shall perform compliance to those requirements, proven by having certificate SNI and SNI Marking product (SPPT - SNI). The product certificate for SNI marking shall be issued by product certification bodies that have been accredited by KAN and appointed by the Minister of Industry.Directorate of Cement, Ceramic and Processing of Non-metal Material Industry, Ministry of Industry is the responsible institution for the implementation of this decree and shall provide a technical guidance of the decree, which covers procedure of product certification and SNI Marking.Products which are distributed in domestic market that originated domestically and imported shall meet the requirements consisted in:SNI ISO 20492-2:2014 for insulation glass used in buildingsSNI 8801:2019 for insulation glass used in room and refrigerators SNI 8822:2019 for insulation glass used in railways facilities </t>
  </si>
  <si>
    <t>Insulation Glass (HS Code 7008.00.00 and ex. 7007.11.90)</t>
  </si>
  <si>
    <t>81.040 - Glass</t>
  </si>
  <si>
    <t>Consumer information, labelling (TBT); Protection of human health or safety (TBT)</t>
  </si>
  <si>
    <r>
      <rPr>
        <sz val="11"/>
        <rFont val="Calibri"/>
      </rPr>
      <t>https://members.wto.org/crnattachments/2024/TBT/IDN/24_07391_00_x.pdf</t>
    </r>
  </si>
  <si>
    <r>
      <rPr>
        <sz val="11"/>
        <rFont val="Calibri"/>
      </rPr>
      <t>https://members.wto.org/crnattachments/2024/TBT/ARE/24_07397_01_e.pdf
https://members.wto.org/crnattachments/2024/TBT/ARE/24_07397_00_e.pdf</t>
    </r>
  </si>
  <si>
    <t> GCC Technical Regulation for Maximum residue limits (MRLs) for heavy metals in food</t>
  </si>
  <si>
    <t>  This GCC Technical regulation is concerned with the maximum residue limits (MRLs) for heavy metals in foods (arsenic, arsenic (inorganic), mercury, cadmium, lead, and tin).</t>
  </si>
  <si>
    <t>Consumer information, labelling (TBT); Prevention of deceptive practices and consumer protection (TBT); Protection of human health or safety (TBT); Quality requirements (TBT); Harmonization (TBT)</t>
  </si>
  <si>
    <t>Food standards; Maximum residue limits (MRLs)</t>
  </si>
  <si>
    <r>
      <rPr>
        <sz val="11"/>
        <rFont val="Calibri"/>
      </rPr>
      <t>https://members.wto.org/crnattachments/2024/TBT/ARE/24_07374_00_e.pdf</t>
    </r>
  </si>
  <si>
    <t>European Union</t>
  </si>
  <si>
    <t>Draft Commission Delegated Regulation amending Commission Delegated Regulation (EU) 2023/2534 as regards information on the repairability index for household tumble dryers </t>
  </si>
  <si>
    <t>This draft Commission Regulation amends the recently approved Regulation (EU) 2023/2534 on energy labelling for household tumble dryers to implement a repairability score in the energy label. Subsequently, information on repairability shall be included in the product information sheet and in the technical information of household tumble dryers.In addition, in Annex IV, references to the average final moisture content, including the calculation method, are removed. In Annex IX on verification procedure for market surveillance purposes, some redrafting has been made. </t>
  </si>
  <si>
    <t>Household tumble dryers</t>
  </si>
  <si>
    <t>97.060 - Laundry appliances</t>
  </si>
  <si>
    <t>Consumer information, labelling (TBT)</t>
  </si>
  <si>
    <r>
      <rPr>
        <sz val="11"/>
        <rFont val="Calibri"/>
      </rPr>
      <t>https://members.wto.org/crnattachments/2024/TBT/EEC/24_07371_00_e.pdf
https://members.wto.org/crnattachments/2024/TBT/EEC/24_07371_01_e.pdf</t>
    </r>
  </si>
  <si>
    <t>Hazardous Materials: Advancing Safety of Highway, Rail, and 
Vessel Transportation</t>
  </si>
  <si>
    <t xml:space="preserve">Notice of proposed rulemaking - The Pipeline and Hazardous Materials Safety Administration (PHMSA) proposes to revise the Hazardous Materials Regulations to adopt several modal-specific amendments that would enhance the safe transportation of hazardous materials in commerce. PHMSA, in consultation with the Federal Motor Carrier Safety Administration, the Federal Railroad Administration, and the United States Coast Guard, proposes amendments identified during Departmental review and from industry petitions for rulemaking. _x000D_
</t>
  </si>
  <si>
    <t>Hazardous materials transport; Transport in general (ICS code(s): 03.220.01); Accident and disaster control (ICS code(s): 13.200); Protection against dangerous goods (ICS code(s): 13.300); Products of the chemical industry (ICS code(s): 71.100)</t>
  </si>
  <si>
    <t>03.220.01 - Transport in general; 13.200 - Accident and disaster control; 13.300 - Protection against dangerous goods; 71.100 - Products of the chemical industry</t>
  </si>
  <si>
    <r>
      <rPr>
        <sz val="11"/>
        <rFont val="Calibri"/>
      </rPr>
      <t>https://members.wto.org/crnattachments/2024/TBT/USA/24_07367_00_e.pdf</t>
    </r>
  </si>
  <si>
    <t>Maximum residue limits (MRLs); Food standards</t>
  </si>
  <si>
    <t>Mexico</t>
  </si>
  <si>
    <t>Proyecto de Norma Oficial Mexicana PROY-NOM-014-ENER-2024, Eficiencia energética de motores eléctricos de corriente alterna, monofásicos, de inducción, tipo jaula de ardilla, enfriados con aire, en potencia nominal de 0.180 kW a 2.238 kW. Límites, método de prueba y marcado</t>
  </si>
  <si>
    <t>Este Proyecto de Norma Oficial Mexicana establece los valores mínimos de eficiencia energética, el método de prueba, los requisitos de marcado y el procedimiento de evaluación de la conformidad; aplicable a los motores eléctricos de corriente alterna, monofásicos, de inducción, tipo jaula de ardilla, enfriados con aire, ya sea abiertos o cerrados, de régimen continuo, de una sola velocidad de rotación, con potencia nominal de 0.180 kW hasta 2.238 kW, de 2, 4 o 6 polos, de fase dividida, o de arranque por capacitor, o con dos capacitores, o de capacitor permanente conectado, los cuales se importen, fabriquen o comercialicen dentro del territorio de los Estados Unidos Mexicanos. Tutela el objetivo legítimo de interés público IX, con relación al uso y aprovechamiento de los recursos naturales de la Ley de Infraestructura de la Calidad.Se excluyen los motores eléctricos que requieren de equipo auxiliar o adicional para su enfriamiento.</t>
  </si>
  <si>
    <t>Motores eléctricos de corriente alterna, monofásicos, de inducción, tipo jaula de ardilla, enfriados con aire, ya sea abiertos o cerrados, de régimen continuo, de una sola velocidad de rotación, con potencia nominal de 0.180 kW hasta 2.238 kW, de 2, 4 o 6 polos, de fase dividida, o de arranque por capacitor, o con dos capacitores, o de capacitor permanente conectado</t>
  </si>
  <si>
    <t>29.160.30 - Motors</t>
  </si>
  <si>
    <t>Consumer information, labelling (TBT); Protection of the environment (TBT)</t>
  </si>
  <si>
    <r>
      <rPr>
        <sz val="11"/>
        <rFont val="Calibri"/>
      </rPr>
      <t>https://members.wto.org/crnattachments/2024/TBT/MEX/24_07373_00_s.pdf</t>
    </r>
  </si>
  <si>
    <t>Draft Commission Regulation amending Commission Regulation (EU) 2023/826 laying down ecodesign requirements for off mode, standby mode, and networked standby energy consumption of electrical and electronic household and office equipment and Commission Regulation (EU) 2023/2533 laying down ecodesign requirements for household tumble dryers </t>
  </si>
  <si>
    <t>This draft Commission Regulation amends the recently approved Regulations (EU) 2023/2533 on ecodesign requirements for household tumble dryers and (EU) 2023/826 on low power modes of electric and electronic household and office equipment.On Regulation (EU) 2023/2533, the following changes are made: Article 13 is amended to include the dates of entry into application of Articles 7, 12(1) and 12(2), which were missing in the Regulation. In Annex I, a definition of average final moisture content is added; the definition of standby mode is modified and new definitions related to low power modes are added. In Annex II, the names of some spare parts are modified; a new spare part (motor capacitor), is added; the obligation to display, on a free access website, the repair information of spare parts whose availability is limited to professional repairers is removed; and the paragraph related to the technical information to be provided for different operation modes is redrafted for better clarity. In Annex III, references to the average final moisture content, including the calculation method, are removed. In Annex IV, some redrafting has been made to better differentiate the validity criteria from the verification criteria. On Regulation (EU) 2023/826, the following changes are made: In Annex II, grinders are better defined by adding after the word grinder, ‘used in the kitchen for the processing of food’. In Annex IV, the text which is currently under letter d) of the second paragraph is inserted as a separate paragraph after the first paragraph. The definition of ‘motor-operated building elements’ is modified to ensure that all products listed in Annex II point 6 fall under the definition. Finally, a definition of ‘control unit’ is added to clarify the definition of ‘motor-operated building elements’ that refers to the control unit. </t>
  </si>
  <si>
    <t>Household tumble dryers and electronic household and office equipment</t>
  </si>
  <si>
    <t>35.260 - Office machines; 97 - Domestic and commercial equipment. Entertainment. Sports</t>
  </si>
  <si>
    <t>Prevention of deceptive practices and consumer protection (TBT); Protection of the environment (TBT); Harmonization (TBT)</t>
  </si>
  <si>
    <r>
      <rPr>
        <sz val="11"/>
        <rFont val="Calibri"/>
      </rPr>
      <t>https://members.wto.org/crnattachments/2024/TBT/EEC/24_07370_00_e.pdf
https://members.wto.org/crnattachments/2024/TBT/EEC/24_07370_01_e.pdf</t>
    </r>
  </si>
  <si>
    <t>Skimmed Milk Powder Analogue</t>
  </si>
  <si>
    <t>This GSO draft technical regulation concerns the general requirement for skimmed milk analogue, intended for direct consumption or further processing, and is in conformity with the definition mentioned in item 3 of this standard. All items are compulsory (Items)</t>
  </si>
  <si>
    <t>The general requirement for skimmed milk analogue, intended for direct consumption, or further processing, is in conformity with the definition mentioned in item 3 of this standard. </t>
  </si>
  <si>
    <t>Protection of human health or safety (TBT); Quality requirements (TBT)</t>
  </si>
  <si>
    <r>
      <rPr>
        <sz val="11"/>
        <rFont val="Calibri"/>
      </rPr>
      <t>https://members.wto.org/crnattachments/2024/TBT/OMN/24_07325_00_x.pdf</t>
    </r>
  </si>
  <si>
    <t>Japan</t>
  </si>
  <si>
    <t>Partial Amendment of Ordinance for Enforcement of the Radio Act etc. </t>
  </si>
  <si>
    <t>In the new Ordinance for Enforcement of the Radio Act and Relevant Public Notice, the frequency band from 433.795 MHz to 434.045MHz is added to the classification of Specific low power radio station and the band is used for Tire Pressure Monitoring System (TPMS) and Remote Keyless Entry (RKE) System.The new Ordinance on Radio Equipment and Relevant Public Notice specifies the technical regulations of TPMS and RKE System.</t>
  </si>
  <si>
    <t> Tire Pressure Monitoring System and Remote Keyless Entry System</t>
  </si>
  <si>
    <t>33.060 - Radiocommunications; 83.160 - Tyres</t>
  </si>
  <si>
    <r>
      <rPr>
        <sz val="11"/>
        <rFont val="Calibri"/>
      </rPr>
      <t>https://members.wto.org/crnattachments/2024/TBT/JPN/24_07339_00_e.pdf</t>
    </r>
  </si>
  <si>
    <t>Edible vegetables oils -1</t>
  </si>
  <si>
    <t>This GSO draft technical regulation concerns to  the requirement of edible vegetables oils  mentioned in item 3 of this standard. </t>
  </si>
  <si>
    <t>The general requirement for edible vegetables oils .</t>
  </si>
  <si>
    <t>67.200 - Edible oils and fats. Oilseeds</t>
  </si>
  <si>
    <r>
      <rPr>
        <sz val="11"/>
        <rFont val="Calibri"/>
      </rPr>
      <t>https://members.wto.org/crnattachments/2024/TBT/OMN/24_07332_00_x.pdf
https://members.wto.org/crnattachments/2024/TBT/OMN/24_07332_01_x.pdf</t>
    </r>
  </si>
  <si>
    <t>Technical regulation for the biodegradable plastic products</t>
  </si>
  <si>
    <t>This regulation specifies the following: Terms and definitions, scope, objectives, supplier obligations, labelling, conformity assessment procedures, responsibilities of regulatory authorities, the authorities of market survey responsibilities, violations and penalties, general rules, transition rules, Appendix (lists, types). </t>
  </si>
  <si>
    <t>Sacks. Bags (ICS code(s): 55.080)</t>
  </si>
  <si>
    <t>55.080 - Sacks. Bags</t>
  </si>
  <si>
    <t>Protection of human health or safety (TBT); Protection of animal or plant life or health (TBT); Protection of the environment (TBT)</t>
  </si>
  <si>
    <r>
      <rPr>
        <sz val="11"/>
        <rFont val="Calibri"/>
      </rPr>
      <t>https://members.wto.org/crnattachments/2024/TBT/KWT/24_07350_00_x.pdf</t>
    </r>
  </si>
  <si>
    <r>
      <rPr>
        <sz val="11"/>
        <rFont val="Calibri"/>
      </rPr>
      <t>https://members.wto.org/crnattachments/2024/TBT/omn/24_07325_00_x.pdf</t>
    </r>
  </si>
  <si>
    <t>Myanmar</t>
  </si>
  <si>
    <t>The Order Amending the Order of Marketing of Formulated Food for Infant and Young Child. (One Page(s), in English)</t>
  </si>
  <si>
    <t>This Notification is to inform WTO Members that Myanmar Food and Drug Board of Authority Amended the following paragraph.The sub paragraph (b) of paragraph 2 of the Order of Marketing of Formulated Food for Infant and Young Child shall be substituted as follows:(b) Young child means a child from 6 months to 3 years of age.The sub paragraph (a) of paragraph 8 of the Order of Marketing of Formulated Food for Infant and Young Child shall be substituted as follows:(a)        Not suitable for child under 3 years of age.</t>
  </si>
  <si>
    <t>HS code 4.01-04.05/19.01/22.02</t>
  </si>
  <si>
    <t>2202 - Waters, incl. mineral waters and aerated waters, containing added sugar or other sweetening matter or flavoured, and other non-alcoholic beverages (excl. fruit, nut or vegetable juices and milk); 1901 - 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 0405 - Butter, incl. dehydrated butter and ghee, and other fats and oils derived from milk; dairy spreads; 0404 - Whey, whether or not concentrated or containing added sugar or other sweetening matter; products consisting of natural milk constituents, whether or not containing added sugar or other sweetening matter, n.e.s.; 0403 - 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 0402 - Milk and cream, concentrated or containing added sugar or other sweetening matter; 0401 - Milk and cream, not concentrated nor containing added sugar or other sweetening matter</t>
  </si>
  <si>
    <t>67.100 - Milk and milk products; 67.230 - Prepackaged and prepared foods; 11 - Health care technology</t>
  </si>
  <si>
    <t>International Health Certification With The Use Of Electronic Signature </t>
  </si>
  <si>
    <t>The Department of Inspection of Products of Animal Origin (DIPOA), of the Ministry of Agriculture and Livestock of Brazil, implemented, in its computerized system, a new security tool regarding the authenticity of Transit Documents,allowing the issuance of International Sanitary Certificates (CSI) for edible and non-edible products of animal origin, originating from establishments registered with the Federal Inspection Service - SIF, with the use of electronic signature.The new security tool implemented includes:a) Electronic signature: International Sanitary Certificates will be signed electronically, with two-factor verification by the system, recording the full name of the official server responsible for issuing them, their position and the number of their Functional Identification Card (CIF), in addition to the date and time the certificate was approved in the system.b) QR Code for checking the Sanitary Certificate issued: allows verification and security of the information validated by the Service.With the implementation of this new tool, the sanitary certificate is issued in PDF format, with greater agility, security and sustainability, eliminating the need for printing, manual signature and application of stamps. In this notification, the Department of Inspection of Products of Animal Origin (DIPOA), of the Ministry of Agriculture and Livestock of Brazil, announces that the International Sanitary Certificates of standard model (used for exports to countries with which Brazil does not have a bilaterally agreed certificate model) will now be issued with electronic signature, maintaining manual signature and stamps only in cases where the system is unavailable (contingency measure).Finally, we inform the countries importing products of animal origin and products for animal feed that a period of 180 days will be given for entry into force, starting from the date of publication in the WTO.</t>
  </si>
  <si>
    <t>Products of animal origin</t>
  </si>
  <si>
    <t>67.100 - Milk and milk products; 67.120 - Meat, meat products and other animal produce; 67.200 - Edible oils and fats. Oilseeds</t>
  </si>
  <si>
    <t>Not specified  (TBT); Other (TBT)</t>
  </si>
  <si>
    <r>
      <rPr>
        <sz val="11"/>
        <rFont val="Calibri"/>
      </rPr>
      <t>https://members.wto.org/crnattachments/2024/TBT/BRA/24_07306_00_x.pdf</t>
    </r>
  </si>
  <si>
    <t>Track Geometry Measurement System (TGMS) Inspections</t>
  </si>
  <si>
    <t>Notice of proposed rulemaking - FRA is proposing to revise its regulations governing the 
minimum safety requirements for railroad track. The proposed changes 
would require all Class I and II railroads, as well as intercity 
passenger railroads and commuter railroads, to operate a qualifying 
Track Geometry Measurement System (TGMS), a type of automated track 
inspection (ATI) technology, at specified frequencies on all Class 1 
through 5 mainline and controlled siding track that transports: annual 
tonnage greater than 10 million gross tons (MGT); regularly scheduled 
passenger rail service; or trains containing hazardous materials. FRA 
also proposes increasing the required frequency of TGMS inspections on 
Class 6 track.</t>
  </si>
  <si>
    <t>Track Geometry Measurement System (TGMS); automated track inspection (ATI) technology; Railway track safety; Quality (ICS code(s): 03.120); Railway engineering in general (ICS code(s): 45.020); Rails and railway components (ICS code(s): 45.080)</t>
  </si>
  <si>
    <t>03.120 - Quality; 45.020 - Railway engineering in general; 45.080 - Rails and railway components</t>
  </si>
  <si>
    <r>
      <rPr>
        <sz val="11"/>
        <rFont val="Calibri"/>
      </rPr>
      <t>https://members.wto.org/crnattachments/2024/TBT/USA/24_07321_00_e.pdf</t>
    </r>
  </si>
  <si>
    <t>Spain</t>
  </si>
  <si>
    <t>Thailand</t>
  </si>
  <si>
    <t>Draft Ministerial Regulation Prescribing Industrial Products for Instantaneous Water Heaters to Conform to the Standard B.E. ....</t>
  </si>
  <si>
    <t>The draft Ministerial Regulation mandates instantaneous water heaters to conform to the Thai Industrial Standard TIS 60335 Part 2(35)-25XX(20XX) Household and Similar Electrical Appliances - Safety - Part 2-35: Particular Requirements for Instantaneous Water Heaters.This draft Ministerial Regulation applies to electric instantaneous water heaters for household and similar purposes and intended for heating water below boiling temperature, their rated voltage being not more than 250 V for single-phase appliances and 480 V for other appliances.</t>
  </si>
  <si>
    <t>Domestic safety (ICS 13.120), Small kitchen appliances (ICS 97.040.50), Instantaneous water heaters</t>
  </si>
  <si>
    <t>851610 - Electric instantaneous or storage water heaters and immersion heaters</t>
  </si>
  <si>
    <t>13.120 - Domestic safety; 97.040.50 - Small kitchen appliances</t>
  </si>
  <si>
    <r>
      <rPr>
        <sz val="11"/>
        <rFont val="Calibri"/>
      </rPr>
      <t>https://members.wto.org/crnattachments/2024/TBT/THA/24_07340_00_x.pdf</t>
    </r>
  </si>
  <si>
    <t>El Salvador</t>
  </si>
  <si>
    <t>Reglamento Técnico Salvadoreño RTS 75.02.02:24 Construcción y Operación de Estaciones de Servicio (E/S) de Gas Natural Vehicular (GNV) y Talleres de Conversión/Habilitación (TCH) de Automotores a Gas Natural Vehicular (GNV) (Salvadoran Technical Regulation RTS 75.02.02:24 - Construction and operation of vehicular natural gas service stations and workshops that convert and adapt motor vehicles to use vehicular natural gas) (73 pages, in Spanish)</t>
  </si>
  <si>
    <t>The notified Salvadoran Technical Regulation establishes the technical (operational and safety-related) requirements to be met by any person involved in the construction and operation of vehicular natural gas service stations and workshops that convert and adapt motor vehicles to use vehicular natural gas. It sets out the maintenance and inspection requirements for these establishments and the safety measures to be taken by vehicular natural gas users. The Technical Regulation applies to natural and legal persons involved in the construction, operation and maintenance of vehicular natural gas service stations and workshops that convert and adapt motor vehicles to use vehicular natural gas, and to users thereof. G/TBT/N/SLV/230 - 2 -</t>
  </si>
  <si>
    <t>Petroleum products and natural gas handling equipment (ICS code: 75.200)</t>
  </si>
  <si>
    <t>75.200 - Petroleum products and natural gas handling equipment</t>
  </si>
  <si>
    <t>Prevention of deceptive practices and consumer protection (TBT); Protection of human health or safety (TBT); Protection of the environment (TBT)</t>
  </si>
  <si>
    <r>
      <rPr>
        <sz val="11"/>
        <rFont val="Calibri"/>
      </rPr>
      <t>https://members.wto.org/crnattachments/2024/TBT/SLV/24_07294_00_s.pdf</t>
    </r>
  </si>
  <si>
    <t>Canada</t>
  </si>
  <si>
    <t>Proposed compositional requirements for infant foods and foods currently regulated as foods for special dietary use (available in English and French).</t>
  </si>
  <si>
    <t>Health Canada is working to modernize its regulations on infant foods and foods for special dietary use. These foods are regulated under Divisions 24 and 25 of the Food and Drug Regulations. On October 23, 2024, Health Canada launched a 60-day pre-consultation specific to the compositional requirements of these foods. This consultation is a follow up to the pre-consultation on the Regulatory Modernization of Foods for Special Dietary Use and Infant Foods: Divisions 24 and 25 of the Food and Drug Regulations, (https://www.canada.ca/en/health-canada/programs/consultation-regulatory-modernization-foods-special-dietary-use-infant-foods/document.html) held from November 28, 2023, to February 26, 2024. The proposed compositional requirements vary by product category and include: energy, macronutrients and micronutrient amounts. The consultation will close to new input on December 23, 2024.</t>
  </si>
  <si>
    <t>Infant formula Medical foods for ages one or more such as formulated liquid dietsMedical food represented as a total diet replacement for weight reductionConventional infant foods such as infant cereals and fruit pureesGluten free foods Meal replacements and nutritional supplements</t>
  </si>
  <si>
    <t>2106 - Food preparations, n.e.s.; 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</si>
  <si>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Draft Commission Implementing Decision not approving 5-chloro-2-methyl-2H-isothiazol-3-one (CIT) as an active substance for use in biocidal products of product-type 6 in accordance with Regulation (EU) No 528/2012 of the European Parliament and of the Council </t>
  </si>
  <si>
    <t>This draft Commission Implementing Decision does not approve 5-chloro-2-methyl-2H-isothiazol-3-one (CIT) as an active substance for use in biocidal products of product-type 6.A safe use of the substance was not demonstrated concerning the environment, since the information provided by the applicant was not sufficient to conclude on the assessment of endocrine disrupting properties of the substance concerning non-target organisms.</t>
  </si>
  <si>
    <t>Biocidal products</t>
  </si>
  <si>
    <t>Protection of human health or safety (TBT); Protection of the environment (TBT); Harmonization (TBT)</t>
  </si>
  <si>
    <r>
      <rPr>
        <sz val="11"/>
        <rFont val="Calibri"/>
      </rPr>
      <t>https://members.wto.org/crnattachments/2024/TBT/EEC/24_07305_00_e.pdf</t>
    </r>
  </si>
  <si>
    <t>Ukraine</t>
  </si>
  <si>
    <t>Order of the Ministry of Agrarian Policy and Food of Ukraine No. 2572 "On Approval of the Procedure for Certification of Spirit Drinks with a Registered Geographical Indication and the Standard Plan for Certification of Spirit Drinks with a Registered Geographical Indication" of 12 August 2024</t>
  </si>
  <si>
    <t>The Procedure for Certification of Spirit Drinks with a Registered Geographical Indication (hereinafter referred to as "the Procedure") defines the mechanism for the certification of a spirit drink with a registered geographical indication (hereinafter referred to as "the spirit drink") and issuance of a certificate of compliance of a spirit drink with a registered geographical indicationthe to specification (hereinafter referred to as "the certificate").In accordance with the Procedure, prior to marketing the spirit drink, the producer of spirit drink shall to conclude an agreement with a certification body that is accredited and listed in the Register of certification bodies in the field of geographical indications and undergo certification of the produced spirit drink to confirm its compliance with the specification. Certification of spirit drinks is provided on a paid contractual basis.The Procedure for certifying the spirit drink includes: submission of an application for certification of the spirit drink with a registered geographical indication in the form set out in Annex 1 to the Procedure; examination of the application and submitted documents by the certification body; approval of the certification control plan for the spirit drinks (hereinafter referred to as "the control plan"); conclusion of a contract on certification in the field of geographical indications of spirit drinks in the form presented on the website of the certification body; conducting certification in accordance with the control plan through an initial or periodic inspection; issuing a reasoned decision on the issue or refusal to issue a certificate; issuing the certificate (in case of a decision to issue a certificate); suspending or withdrawing the certificate (if necessary).The control plan includes the frequency, duration, objects, methods, and means used in the certification process.The objects of inspections are the spirit drink producer, the geographical location of the spirit drink production, raw materials used for the spirit drink production, the composition and methods of the spirit drink production, the physical, chemical and organoleptic characteristics of the spirit drink, any special qualities or other characteristics of the spirit drink (if applicable).The means used in the certification process are determined by the certification body taking into account DSTU EN ISO/IEC 17065:2019 Conformity assessment. Requirements for bodies certifying products, processes and services.The validity period of the certificate is determined by the certification body, but may not be less than two years and more than five years.</t>
  </si>
  <si>
    <t>Spirit drinks</t>
  </si>
  <si>
    <t>2208 - Undenatured ethyl alcohol of an alcoholic strength of &lt; 80%; spirits, liqueurs and other spirituous beverages (excl. compound alcoholic preparations of a kind used for the manufacture of beverages); 2207 - Undenatured ethyl alcohol of an alcoholic strength of &gt;= 80%; ethyl alcohol and other spirits, denatured, of any strength</t>
  </si>
  <si>
    <t>67.160.10 - Alcoholic beverages</t>
  </si>
  <si>
    <r>
      <rPr>
        <sz val="11"/>
        <rFont val="Calibri"/>
      </rPr>
      <t>https://members.wto.org/crnattachments/2024/TBT/UKR/24_07280_00_x.pdf</t>
    </r>
  </si>
  <si>
    <t>Electrical Clothes Washing Machines – Energy Performance, Testing and Labelling Requirements</t>
  </si>
  <si>
    <t>A draft technical regulation that specifies the Energy Performance, Testing and Labelling Requirements of Clothes washing machines and applies to clothes washing machines with capacity up to 25 kg, that operate in AC of 230V with a frequency of 50 Hz.</t>
  </si>
  <si>
    <t>Laundry appliances (ICS code(s): 97.060)</t>
  </si>
  <si>
    <r>
      <rPr>
        <sz val="11"/>
        <rFont val="Calibri"/>
      </rPr>
      <t>https://members.wto.org/crnattachments/2024/TBT/BHR/24_07285_00_e.pdf</t>
    </r>
  </si>
  <si>
    <t>Draft Law of Ukraine “On Amendments to Certain Legislative Acts of Ukraine to Harmonize Them with the Legislation of European Union in the Field of Organic Production, Circulation and Labeling of Organic Products”</t>
  </si>
  <si>
    <t>The draft Law outlines the fundamental principles and requirements for organic production, circulation, and labeling of organic products, as well as establishes the legal and organizational framework for state control intended to verify compliance by operators and groups of operators with the legislation governing organic production, circulation, and labelling, and to oversee authorized certification bodies.It is developed to align the Law of Ukraine "On Basic Principles and Requirements for Organic Production, Circulation and Labeling of Organic Products" with the provisions of Regulation (EU) 2018/848 of the European Parliament and of the Council of 30 May 2018 on organic production and labelling of organic products and repealing Council Regulation (EC) No 834/2007._x000D_
The draft Law provides for the following:_x000D_
to expand the scope of legislation related to organic production, circulation and labeling of organic products by expanding the types of products that can be certified as organic;_x000D_
to extend mandatory certification requirements to businesses that sell organic products and/or products in the transition period directly to the end consumer, except for the sale of packaged organic products, products in the transition period, provided that these businesses do not engage in production, storage (except for storage related to the place of sale) or imports of such products, as well as do not delegate these activities to third parties on a contractual (tolling) basis;_x000D_
to increase the number of state registers in the field of organic production, circulation and labeling of organic products, specifically by establishing the State Register of Organic Animals and Aquaculture Young stock;_x000D_
to implement a system of state control in organic production, circulation and labeling of organic products, which provides for the authorization of certification bodies to conduct state control measures and supervision by the competent supervisory authority over authorized certification bodies, particularly in the form of annual audits;_x000D_
to implement a procedure for authorizing a certification body by the competent authority to conduct certain state control measures and other official activities;_x000D_
to authorise the competent authority to approve exceptions to organic production requirements by operators (groups of operators), as well as to approve a retrospective start date for the transition period;_x000D_
to introduce the possibility of certifying group of operators;_x000D_
to update the requirements to the List of products and substances permitted for use in organic production under certain conditions and the conditions of their use, aligning it with European legislation;_x000D_
to define the categories of organic products within which the certification of organic production and circulation of organic products is carried out, and according to which EU organic products are traded with third countries;_x000D_
to implement a reporting procedure on the areas of land used for organic production, as well as on the volumes of organic products produced, sold and imported;_x000D_
to provide for a clear mechanism for responding to cases of non-compliance or justified suspicion of non-compliance by operators and authorized certification bodies, including conducting an official investigation to determine the source and cause of the ingress of products or substances not permitted for use in organic production into organic products or products in the transition period;_x000D_
to align the labeling requirements for organic products and products containing organic ingredients with European legislation, in particular, to establish specific labeling provisions for hunting or fishing products containing organic ingredients.The draft Law also states that organic products and products in the transition period produced before the enactment of this Law, and labeled according to the legislation on organic production, circulation and labeling that was in effect prior to this Law, may be placed on the market and/or remain in circulation until  consumption end date, expiration date, minimum shelf life, or "use by" date (for food products), as well as until the end of the minimum storage period (for feed).</t>
  </si>
  <si>
    <t>Organic products</t>
  </si>
  <si>
    <t>Consumer information, labelling (TBT); Prevention of deceptive practices and consumer protection (TBT); Protection of human health or safety (TBT); Protection of animal or plant life or health (TBT); Protection of the environment (TBT); Quality requirements (TBT); Harmonization (TBT)</t>
  </si>
  <si>
    <r>
      <rPr>
        <sz val="11"/>
        <rFont val="Calibri"/>
      </rPr>
      <t>https://members.wto.org/crnattachments/2024/TBT/UKR/24_07288_00_x.pdf</t>
    </r>
  </si>
  <si>
    <t>Marketing Requirements of Food directed to Children</t>
  </si>
  <si>
    <t>This regulation is concerned with the requirements for regulating advertising directed to children under the age of eighteen for packaged foods and meals served in food establishments</t>
  </si>
  <si>
    <t>Labelling</t>
  </si>
  <si>
    <r>
      <rPr>
        <sz val="11"/>
        <rFont val="Calibri"/>
      </rPr>
      <t>https://members.wto.org/crnattachments/2024/TBT/SAU/24_07192_00_x.pdf</t>
    </r>
  </si>
  <si>
    <t>Road vehicles – Passenger car wheels – Technical requirements</t>
  </si>
  <si>
    <t>Specifies the technical requirements and markings for new replacement wheels designed for passenger cars (M1), multi-purpose vehicles, light trucks (N1) (include off-road vehicles M1G and N1G) and trailers (O1 and O2) is which use passenger car wheels but not exceed 3500 kg.</t>
  </si>
  <si>
    <t>Transmissions, suspensions (ICS code(s): 43.040.50)</t>
  </si>
  <si>
    <t>43.040.50 - Transmissions, suspensions</t>
  </si>
  <si>
    <r>
      <rPr>
        <sz val="11"/>
        <rFont val="Calibri"/>
      </rPr>
      <t>https://members.wto.org/crnattachments/2024/TBT/SAU/24_07178_00_e.pdf</t>
    </r>
  </si>
  <si>
    <t>Infants Formula, Follow on Formula for Older Infants and Product for Young Children and Formulas for Special Medical Purposes.</t>
  </si>
  <si>
    <t>This draft technical regulation applies to the requirements for infants formula, follow on formula for older infants and product for young children and formulas for special medical purposes.</t>
  </si>
  <si>
    <r>
      <rPr>
        <sz val="11"/>
        <rFont val="Calibri"/>
      </rPr>
      <t>https://members.wto.org/crnattachments/2024/TBT/SAU/24_07199_00_x.pdf</t>
    </r>
  </si>
  <si>
    <t>Road vehicles – Passenger car wheels – Test methods</t>
  </si>
  <si>
    <t>Specifies the test methods for new replacement wheels designed for passenger cars (M1), multi-purpose vehicles, light trucks(N1) (include off-road vehicles M1G and N1G) and trailers (O1 and O2) is which use passenger car wheels but not exceed 3500 kg.</t>
  </si>
  <si>
    <r>
      <rPr>
        <sz val="11"/>
        <rFont val="Calibri"/>
      </rPr>
      <t>https://members.wto.org/crnattachments/2024/TBT/SAU/24_07185_00_e.pdf</t>
    </r>
  </si>
  <si>
    <t>Türkiye</t>
  </si>
  <si>
    <t>Turkish Food Codex Communiqué on Implementation on Novel Foods</t>
  </si>
  <si>
    <t>This Communiqué lays down the procedures and principles for the procedure to be applied during the consultation process for determining whether the Turkish Food Codex Regulation on Novel Foods covers a food. In addition, the necessary administrative and scientific requirements are determined in applications for novel foods and traditional foods from other countries.</t>
  </si>
  <si>
    <t>Novel foods</t>
  </si>
  <si>
    <r>
      <rPr>
        <sz val="11"/>
        <rFont val="Calibri"/>
      </rPr>
      <t>https://members.wto.org/crnattachments/2024/TBT/TUR/24_07278_00_x.pdf</t>
    </r>
  </si>
  <si>
    <t>Proyecto de Real Decreto por el que se regulan las denominaciones comerciales nacionales y las denominaciones de alimentos en conserva o preparados aplicables en España a los productos de la pesca y de la acuicultura (Draft Royal Decree regulating national trade names and designations of preserved and prepared foods applicable in Spain to fishery and aquaculture products); (74 page(s), in Spanish) G/TBT/N/ESP/51 - 2 -</t>
  </si>
  <si>
    <t>• The notified draft decree contains the following: Preamble • Objectives (Article 1). • Definitions (Article 2). • Prerequisites for the sale of fishery and aquaculture products to the final consumer or to mass caterers (Article 3). • Annual review of the list of national trade names and designations of preserved or prepared foods applicable to fishery and aquaculture products accepted in Spain (Article 4). • Procedure for reviewing and updating the list of national trade names and designations of preserved and prepared foods accepted in Spain applicable to fishery and aquaculture products at the request of operators (Article 5). • Administrative cooperation (Article 6). • Sanctions (Article 7). • First additional provision, establishing the single market clause. • Second additional provision, regulating the use of alternative food denominations for preserved products made with Sardina pilchardus, Trachurus spp, Auxis rochei, Auxis thazard, Merluccius spp and Macruronus spp. • Sole transitional provision, relating to the transitional arrangements for the marketing of stocks of preserved and prepared and labelled packaging. • Sole repealing provision, repealing certain regulations. • First final provision, establishing an amendment to Articles 3 and 4 of Royal Decree No. 1521/1984, of 1 August, approving the Technical and Sanitary Regulations for Fishery and Aquaculture Establishments and Products for Human Consumption. • Second final provision, establishing jurisdictional capacity. • Third final provision, establishing implementation authority. • Fourth final provision, providing for the entry into force of the draft Royal Decree. • Annex, containing the trade names and designations of preserved or prepared foods applicable in Spain to fishery and aquaculture products.</t>
  </si>
  <si>
    <t>Live fish (HS code(s): 03.01); Edible fish, fresh or chilled (excl. fish fillets and other fish meat of heading 03.04) (HS Code(s): 03.02); Edible fish, frozen (excl. fish fillets and other fish meat of heading 03.04) (HS Code(s): 03.03); Fish fillets and other fish meat (whether or not minced), fresh, chilled or frozen (HS Code(s): 03.04); Fish, dried, salted or in brine; smoked fish, whether or not cooked before or during the smoking process; flours, meals and pellets of fish, fit for human consumption (HS Code(s): 03.05); Crustaceans, whether in shell or not, live, fresh, chilled, frozen, dried, salted or in brine; smoked crustaceans; crustaceans, in shell, cooked by steaming or by boiling in water (HS Code(s): 03.06); Molluscs fit for human consumption, including smoked molluscs, whether in shell or not, live, fresh, chilled, frozen, dried, salted or in brine (HS Code(s): 03.07); - Seaweeds and other algae (HS Code(s): 1212.2); Prepared or preserved fish; caviar and caviar substitutes prepared from fish eggs (HS Code(s): 16.04); Crustaceans, molluscs and other aquatic invertebrates, prepared or preserved (but not smoked) (HS Code(s): 16.05)</t>
  </si>
  <si>
    <t>0301 - Live fish; 0302 - Fish, fresh or chilled (excl. fish fillets and other fish meat of heading 0304); 0303 - Frozen fish (excl. fish fillets and other fish meat of heading 0304); 0304 - Fish fillets and other fish meat, whether or not minced, fresh, chilled or frozen; 0305 - Fish, fit for human consumption, dried, salted or in brine; smoked fish, fit for human consumption, whether or not cooked before or during the smoking process; 0306 - Crustaceans, whether in shell or not, live, fresh, chilled, frozen, dried, salted or in brine, even smoked, incl. crustaceans in shell cooked by steaming or by boiling in water; 0307 - Molluscs, fit for human consumption, even smoked, whether in shell or not, live, fresh, chilled, frozen, dried, salted or in brine; 12122 - - Seaweeds and other algae:; 1604 - Prepared or preserved fish; caviar and caviar substitutes prepared from fish eggs; 1605 - Crustaceans, molluscs and other aquatic invertebrates, prepared or preserved (excl. smoked)</t>
  </si>
  <si>
    <t>Consumer information, labelling (TBT); Prevention of deceptive practices and consumer protection (TBT)</t>
  </si>
  <si>
    <r>
      <rPr>
        <sz val="11"/>
        <rFont val="Calibri"/>
      </rPr>
      <t>https://members.wto.org/crnattachments/2024/TBT/ESP/24_07279_00_s.pdf</t>
    </r>
  </si>
  <si>
    <t>Draft resolution 1288, 17 October 2024</t>
  </si>
  <si>
    <t>This Draft Resolution contains provisions on post-market-registration changes and cancellation of registration of medicines with synthetic and semi-synthetic active ingredients and establishes rules for the preparation, harmonization, updating, publication and availability of medication leaflets for patients and healthcare professionals.</t>
  </si>
  <si>
    <t>Medicaments (ICS code(s): 11.120.10)</t>
  </si>
  <si>
    <t>11.120.10 - Medicaments</t>
  </si>
  <si>
    <r>
      <rPr>
        <sz val="11"/>
        <rFont val="Calibri"/>
      </rPr>
      <t>https://members.wto.org/crnattachments/2024/TBT/BRA/24_07153_00_x.pdf</t>
    </r>
  </si>
  <si>
    <t>Israel</t>
  </si>
  <si>
    <t>SI 50525 part 2.31 - Electric cables – Low voltage energy cables of rated voltage 450/750 V (U0/U): Cables for general applications – Single core non-sheathed heat resistant cables with thermoplastic PVC insulation</t>
  </si>
  <si>
    <t>Revision of the Mandatory Standard SI 60227 part 3 to be partially replaced with SI 50525 part 2.31, relating only to products with the following characteristics: electric cables marked with CENELEC codes H07V2-U, H07V2-R and H07V2-K with a single core, non-sheathed, with thermoplastic PVC insulation that are intended for permanent fixed wiring :The rated voltage is 450/750 V in an alternating current;The maximum conductor operating temperature for the cables in this standard is 90 °CThe conductor shall be in one of the following forms: Flexible cable conductor for permanent installations (for sign -K);Fixed, round, braided conductor (for sign -R);Fixed, round, solid (for sign -U).This proposed standard revision adopts the European Standard EN 50525-2-31: May 2011, with a few changes that appear in the standard's Hebrew section.  The major change introduced in this revision is the transference of electric cables marked with CENELEC codes H07V2-U, H07V2-R and H07V2-K from SI 60227 part 3 to SI 50525 part 2.31.Both the old and the new revised standards will apply from entry into force of this revision for a transition period of one year. During this time, products may be tested according to the requirements of the old or the new revised standard.</t>
  </si>
  <si>
    <t>Electric cables marked with CENELEC codes H07V2-U - ו H07V2-R, H07V2-K_x000D_
(HS code(s): 854420; 854430); (ICS code(s): 29.060.20)</t>
  </si>
  <si>
    <t>854420 - Coaxial cable and other coaxial electric conductors, insulated; 854430 - Ignition wiring sets and other wiring sets for vehicles, aircraft or ships</t>
  </si>
  <si>
    <t>29.060.20 - Cables</t>
  </si>
  <si>
    <r>
      <rPr>
        <sz val="11"/>
        <rFont val="Calibri"/>
      </rPr>
      <t>https://members.wto.org/crnattachments/2024/TBT/ISR/24_07083_00_x.pdf</t>
    </r>
  </si>
  <si>
    <t>Draft Resolution of the Cabinet of Ministers of Ukraine “On Amendments to Clause 6 of the Procedure for State Quality Control of Medicines Imported into Ukraine”</t>
  </si>
  <si>
    <t>The draft Resolution of the Cabinet of Ministers of Ukraine "On Amendments to Clause 6 of the Procedure for State Quality Control of Medicines Imported into Ukraine" has been developed to deregulate the process of state control of radioactive and radiopharmaceutical medicines imported into Ukraine, as well as and to facilitate open electronic interaction between executive authorities and business entities._x000D_
Radioactive and radiopharmaceutical medicines are specific sources of ionizing radiation, the active ingredient of which is a radioactive isotope (radionuclide). They are widely used worldwide and in Ukraine for the diagnosis and treatment of oncological diseases. Manufacturers of radioactive and radiopharmaceutical medicines release new batches on a weekly basis, which is related to the unique physical characteristic of these drugs - the half-life of the radionuclide (the time it takes for half of the atoms of a given radionuclide to decay). For example, the half-life of Iodine-131 (I-131) is 8 days. Additionally, radioactive and radiopharmaceutical medicines have a short shelf life, ranging from 21 to 28 days from the date of production._x000D_
The draft Resolution aims to resolve discrepancies between the requirements of the Procedure for State Quality Control of Medicines Imported into Ukraine, approved by the Resolution of the Cabinet of Ministers of Ukraine on 14 September 2005 No. 902, and the physical properties of radioactive and radiopharmaceuticals in order to prevent delays or rescheduling of diagnostics and treatment for cancer patients, thereby reducing significant risks to their health and life.The proposed amendments comply with the requirements of Directive 2001/83/EC of the European Parliament and of the Council of 6 November 2001 on the Community code relating to medicinal products for human use in terms of the wholesale trade in medicines (distribution) and imports, including radiopharmaceuticals.In addition, to ensure efficient, transparent and open electronic interaction between executive authorities and business entities in accordance with the Law of Ukraine "On Electronic Documents and Electronic Document Management", it is proposed to add Clause 6 with a new rule regarding the submission of information on imports and accompanying documents through the e-government web portal for quality control of medicines of the State Service of Ukraine on Medicines and Drugs Control.</t>
  </si>
  <si>
    <t>Medicines</t>
  </si>
  <si>
    <t>Quality requirements (TBT); Reducing trade barriers and facilitating trade (TBT)</t>
  </si>
  <si>
    <r>
      <rPr>
        <sz val="11"/>
        <rFont val="Calibri"/>
      </rPr>
      <t>https://members.wto.org/crnattachments/2024/TBT/UKR/24_07162_00_e.pdf
https://members.wto.org/crnattachments/2024/TBT/UKR/24_07162_00_x.pdf
https://moz.gov.ua/uk/povidomlennya-pro-oprilyudnennya-postanovi-kabinetu-ministriv-ukrayini-pro-vnesennya-zmini-do-punktu-6-poryadku-zdijsnennya-derzhavnogo-kontrolyu-yakosti-likarskih-zasobiv-sho-vvozyatsya-v-ukrayinu</t>
    </r>
  </si>
  <si>
    <t>South Africa</t>
  </si>
  <si>
    <t>Amendments to the Regulations of the Liquor Products Act, Act 60 of 1989 and the Wine of Origin Scheme</t>
  </si>
  <si>
    <t>REGULATIONS: AMENDMENTProvision for agave classes, beer classes, traditional African beer classes, other fermented beverages, dairy free liqueur and flavoured spirits in the regulations. Make provision for mead, rice fermented beverage, grain fermented beverage, sugar fermented beverage, sacramental beverage, orange juice and sugar fermented beverage and kombucha and sugar fermented alcoholic beverage under the other fermented beverages category of liquor. Provide for a definition for "prepackaged”. Lower the maximum alcohol content of all spirit classes. Make provision for an Absinthe class, amend the definition of Gin, make provision for distilled gin, London dry gin and flavoured gin. Make provision for the labelling of Rose wine aged in red wine casks under specific conditions and MCC sparkling wines. Provide guidelines for lower in alcohol and comparative labelling claims. Make provision for best before date and production date in addition to filling date on the labelling of a liquor product. Allow for some flexibility with regards to the indication of Lot numbers. Make provision for the indication of drinking messages under the regulations of the Liquor Products Act, as currently required by the Foodstuffs, Cosmetics and Disinfectants Act, Act 54 of 1972, administered by the South African Department of Health. Amendment of regulation 58 to provide for guidelines during the appeal process. Update regulation 59 concerning offences and penalties. Amendment of Table 1 by addition of new grape cultivars for the production of wine. Amendment of Table 6 and 7, substances which may be added and removed from liquor products to list additives for all the new categories of liquor products and allowed practices.  WINE OF ORIGIN AMENDMENTProvision for single vineyard wine, skin fermented white, moscato and amendment of section 23, 24 and 27. Provision for older white and red wine to be excluded from sampling under certain conditions. Table 1  and 22, addition of vine cultivars and synonyms to which the Scheme applies and for the production of Blanc de Noir wine. Revision and update of Table 4 regarding unacceptable quality characteristics of wine intended for certification under the scheme. Substitution of the word “board” in the scheme with the expression “WCA”. </t>
  </si>
  <si>
    <t>Liquor products</t>
  </si>
  <si>
    <t>Consumer information, labelling (TBT); Protection of human health or safety (TBT); Reducing trade barriers and facilitating trade (TBT)</t>
  </si>
  <si>
    <r>
      <rPr>
        <sz val="11"/>
        <rFont val="Calibri"/>
      </rPr>
      <t>https://members.wto.org/crnattachments/2024/TBT/ZAF/24_07154_00_e.pdf
https://members.wto.org/crnattachments/2024/TBT/ZAF/24_07154_01_e.pdf</t>
    </r>
  </si>
  <si>
    <t>SI 1430 part 1 - Roof waterproofing sheets: Poly(Vinyl Chloride) sheets</t>
  </si>
  <si>
    <t>Revision of the Mandatory Standard SI 1430 part 1, dealing with Roof waterproofing PVC sheets. This proposed standard revision adopts both the European Standard EN 13956: December 2012 and the American Standard ASTM D4434/D4434M – 21 and allows compliance with either. The major differences between the old version and this new revised draft standard are as follows:In the European route of compliance: Changes  the mandatory requirements based on the German Standard DIN V 20000-201: 2006-11, to be voluntary recommendations;In Section 5.2.5 - Deletes the option for the sheets to comply with Israel Standard SI 921.In the American route of compliance:Omittes the requirement to classify the sheets according to fire resistance according to the Israeli standard TI 921.Adopts an updated version of the American Standard.Both the old and the new revised standards will apply from entry into force of this revision for a transition period of six months. During this time, products may be tested according to the old or the new revised standards.</t>
  </si>
  <si>
    <t>Roof waterproofing PVC sheets (HS code(s): 391990; 3920; 3921); (ICS code(s): 01.040.91; 91.100.50)</t>
  </si>
  <si>
    <t>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3921 - Plates, sheets, film, foil and strip, of plastics, reinforced, laminated, supported or similarly combined with other materials, or of cellular plastic, unworked or merely surface-worked or merely cut into squares or rectangles (excl. self-adhesive products, floor, wall and ceiling coverings of heading 3918); 391990 - Self-adhesive plates, sheets, film, foil, tape, strip and other flat shapes, of plastics, whether or not in rolls &gt; 20 cm wide (excl. floor, wall and ceiling coverings of heading 3918)</t>
  </si>
  <si>
    <t>01.040.91 - Construction materials and building (Vocabularies); 91.100.50 - Binders. Sealing materials</t>
  </si>
  <si>
    <t>Prevention of deceptive practices and consumer protection (TBT); Protection of human health or safety (TBT)</t>
  </si>
  <si>
    <r>
      <rPr>
        <sz val="11"/>
        <rFont val="Calibri"/>
      </rPr>
      <t>https://members.wto.org/crnattachments/2024/TBT/ISR/24_07079_00_x.pdf</t>
    </r>
  </si>
  <si>
    <t>SI 1147 - The elastic properties of flat, non-adhesive, extensible fabric bandages</t>
  </si>
  <si>
    <t>Revision of the Mandatory Standards SI X 1147, SI 1147 part 1, SI 1147 part 2 and SI 1147 part 3, dealing with bandages, to be replaced with SI 1147. This proposed standard adopts the British Standard BS 7505:1995, including its incorporating Corrigenda 1 and 2. This new standard differs significantly from the previous standards. The Hebrew section of this draft includes the following changes:Changes in the labelling requirements included in Section 6;Adds a new normative Annex B, with a Hebrew translation of Table 1, “bandages type classification according to their functions”._x000D_
Both the old and the new revised standards will apply from entry into force of this revision for a transition period of one year. During this time, products may be tested according to the old or the new revised standards.</t>
  </si>
  <si>
    <t>Bandages (HS code(s): 300590); (ICS code(s): 11.120)</t>
  </si>
  <si>
    <t>300590 - Wadding, gauze, bandages and the like, e.g. dressings, adhesive plasters, poultices, impregnated or covered with pharmaceutical substances or put up for retail sale for medical, surgical, dental or veterinary purposes (excl. adhesive dressings and other articles having an adhesive layer)</t>
  </si>
  <si>
    <t>11.120 - Pharmaceutics</t>
  </si>
  <si>
    <r>
      <rPr>
        <sz val="11"/>
        <rFont val="Calibri"/>
      </rPr>
      <t>https://members.wto.org/crnattachments/2024/TBT/ISR/24_07085_00_x.pdf</t>
    </r>
  </si>
  <si>
    <t>Draft Order of the Ministry of Health of Ukraine “On Approval of Amendments to the Procedure for Confirmation of Compliance of Manufacturing Conditions of Medicines  with the Requirements of Good Manufacturing Practice”</t>
  </si>
  <si>
    <t>The draft Order of the Ministry of Health of Ukraine "On Approval of Amendments to the Procedure for Confirmation of Compliance of Manufacturing Conditions of Medicines with the Requirements of Good Manufacturing Practice" has been developed pursuant to Article 9-1 “Peculiarities of state registration of medicines that may be procured by a person authorised to conduct procurement in the healthcare sector” of the Law of Ukraine "On Medicines", as well as to confirm compliance of manufacturing conditions with the requirements of good manufacturing practice for those medicines procured by a person authorized to conduct procurement in the healthcare sector._x000D_
The draft Order provides for the regulation of the procedure for confirming the compliance of the manufacturing conditions of medicines registered by the competent authority of the United States of America, the Swiss Confederation, Japan, Australia, Canada, a Member State of European Union, or registered by the competent authority of European Union under a centralised procedure. This is intended for the purposes of procurement conducted by a person authorised to carry out procurement in the healthcare sector, in accordance with the requirements of Good Manufacturing Practice (GMP) issued by the competent authority of the USA, Switzerland, Japan, Australia, Canada, and EU Member State, based on the results of an inspection for compliance with GMP requirements. </t>
  </si>
  <si>
    <r>
      <rPr>
        <sz val="11"/>
        <rFont val="Calibri"/>
      </rPr>
      <t>https://members.wto.org/crnattachments/2024/TBT/UKR/24_07161_00_e.pdf
https://members.wto.org/crnattachments/2024/TBT/UKR/24_07161_00_x.pdf
https://members.wto.org/crnattachments/2024/TBT/UKR/24_07161_01_x.pdf
https://moz.gov.ua/uk/povidomlennya-pro-oprilyudnennya-proyektu-nakazu-ministerstva-ohoroni-zdorov-ya-ukrayini-pro-zatverdzhennya-zmin-do-poryadku-provedennya-pidtverdzhennya-vidpovidnosti-umov-virobnictva-likarskih-zasobiv-vimogam-nalezhnoyi-virobnichoyi-praktiki</t>
    </r>
  </si>
  <si>
    <t>Honduras</t>
  </si>
  <si>
    <t>RTH 29.04.04.24: EFICIENCIA ENERGÉTICA. MOTORES DE CORRIENTE ALTERNA, TRIFÁSICOS, DE INDUCCIÓN, TIPO JAULA DE ARDILLA, EN POTENCIA NOMINAL DE 0,746 A 373 kW. LÍMITES, MÉTODO DE PRUEBA Y ETIQUETADO (Honduran Technical Regulation (RTH) No. 29.04.04.24: Energy efficiency. Three-phase squirrel-cage AC induction motors, with nominal power of between 0.746 and 373 kW. Limits, test method and labelling) (43 pages, in Spanish)</t>
  </si>
  <si>
    <t>The notified regulation establishes the relevant nominal and minimum efficiency values, the efficiency testing method, the approval criteria, and the minimum amount of specifications information to be included on the nameplates of three-phase squirrel-cage electric AC induction motors, open or enclosed, with nominal power of between 0.746 kW and 373 kW, imported into Honduras. The following are covered by the notified Regulation: • Three-phase squirrel-cage electric AC induction motors, with nominal power of between 0.746 kW and 373 kW; • Operation at three-phase AC voltages of 60 Hz, and nominal voltage of up to 600 V, singly or at any combination of voltages; • Nominal frequency of 60 Hz or 50 Hz for operation at 60 Hz; G/TBT/N/HND/104 - 2 -   • Operation at a nominal frequency of 60 Hz, open or enclosed, mounted horizontally or vertically, and continuous-duty operation.</t>
  </si>
  <si>
    <t>Motors (ICS number: 29.160.30)</t>
  </si>
  <si>
    <t>27.160 - Solar energy engineering</t>
  </si>
  <si>
    <r>
      <rPr>
        <sz val="11"/>
        <rFont val="Calibri"/>
      </rPr>
      <t>Texto disponible en el sitio web: https://sde.gob.hn/wp-content/uploads/2024/10/RTH-27.03.03.24-Instalaciones-solares-termicas-de-baja-temperatura.-Req.-basicos-de-Instalacion.pdf</t>
    </r>
  </si>
  <si>
    <t>Bananas</t>
  </si>
  <si>
    <t>This standard applies to varieties of Bananas, to be supplied fresh to consumer, after preparation and packaging. Bananas intended for cooking only (plantains) or industrial processing are excluded.</t>
  </si>
  <si>
    <t>Fruits. Vegetables (ICS code(s): 67.080)</t>
  </si>
  <si>
    <t>080390 - Fresh or dried bananas (excl. plantains)</t>
  </si>
  <si>
    <t>67.080 - Fruits. Vegetables</t>
  </si>
  <si>
    <r>
      <rPr>
        <sz val="11"/>
        <rFont val="Calibri"/>
      </rPr>
      <t>https://members.wto.org/crnattachments/2024/TBT/KWT/24_07063_00_e.pdf
https://members.wto.org/crnattachments/2024/TBT/KWT/24_07063_00_x.pdf</t>
    </r>
  </si>
  <si>
    <t>Draft Order of the Ministry of Agrarian Policy and Food of Ukraine  “On Amendments to the Order of the Ministry of Agrarian Policy and Food of Ukraine No. 330 of 19 June 2019”</t>
  </si>
  <si>
    <t>The draft Order of the Ministry of Agrarian Policy and Food of Ukraine proposes amendments to the Requirements for Honey, approved by the Order of the Ministry of Agrarian Policy and Food No. 330 of 19 June 2019 in terms of establishing requirements for indicating product name on bulk containers, packaging, and trade documents, as well as provisions regarding the composition, labelling, and origin of honey. The updated Requirements for Honey will be presented in a revised version.  _x000D_
These amendments aim to align the Requirements for honey with the provisions of Council Directive 2001/110/EC of 20 December 2001 relating to honey, while also incorporating amendments introduced by Directive (EU) 2024/1438 of the European Parliament and of the Council of 14 May 2024 amending Council Directives 2001/110/EC relating to honey, 2001/112/EC relating to fruit juices and certain similar products intended for human consumption, 2001/113/EC relating to fruit jams, jellies and marmalades and sweetened chestnut purée intended for human consumption, and 2001/114/EC relating to certain partly or wholly dehydrated preserved milk for human consumption. _x000D_
It is also established that honey that meets the requirements in effect prior to the entry into force of this Order, but does not comply with the provisions of the Requirements for Honey approved by this Order, may be produced and/or placed on the market for three years from the date of entry into force of this Order. Such honey may remain in circulation until its consumption date or the expiration of its minimum shelf life.</t>
  </si>
  <si>
    <t>Natural honey. (HS code(s): 0409)</t>
  </si>
  <si>
    <t>0409 - Natural honey.</t>
  </si>
  <si>
    <t>67.180 - Sugar. Sugar products. Starch</t>
  </si>
  <si>
    <t>Consumer information, labelling (TBT); Protection of human health or safety (TBT); Harmonization (TBT)</t>
  </si>
  <si>
    <r>
      <rPr>
        <sz val="11"/>
        <rFont val="Calibri"/>
      </rPr>
      <t>https://members.wto.org/crnattachments/2024/TBT/UKR/24_06995_00_e.pdf
https://members.wto.org/crnattachments/2024/TBT/UKR/24_06995_00_x.pdf
https://members.wto.org/crnattachments/2024/TBT/UKR/24_06995_01_x.pdf</t>
    </r>
  </si>
  <si>
    <t>Turkish Food Codex Regulation on Novel Foods, 2024</t>
  </si>
  <si>
    <t>This Regulation lays down rules for the placing of novel foods on the market.Regulation covers procedure for determination of novel food status, requirements for placing novel foods on the market, and specific rules for traditional foods from other countries.Turkish Food Codex Communiqué on Implementation Procedure on Novel Foods is also being prepared and will be notified separately.</t>
  </si>
  <si>
    <r>
      <rPr>
        <sz val="11"/>
        <rFont val="Calibri"/>
      </rPr>
      <t>https://members.wto.org/crnattachments/2024/TBT/TUR/24_07011_00_x.pdf</t>
    </r>
  </si>
  <si>
    <t>The Draft Food Safety and Standards (Fortification of Foods) Amendment Regulations, 2024.  </t>
  </si>
  <si>
    <t>Draft Food Safety and Standards (Fortification of Foods) Amendment Regulations, 2024 for removal of  the  advisory regarding Thalassemia and Sickle Cell Anaemia..</t>
  </si>
  <si>
    <r>
      <rPr>
        <sz val="11"/>
        <rFont val="Calibri"/>
      </rPr>
      <t>https://members.wto.org/crnattachments/2024/TBT/IND/24_06996_00_x.pdf</t>
    </r>
  </si>
  <si>
    <r>
      <rPr>
        <sz val="11"/>
        <rFont val="Calibri"/>
      </rPr>
      <t>Texto disponible en el sitio web: https://sde.gob.hn/wp-content/uploads/2024/10/RTH-29.04.04.24-Eficiencia-energetica.-Motores-de-corriente-alterna.-Limites-metodo-de-prueba-y-etiquetado.pdf</t>
    </r>
  </si>
  <si>
    <t>Rwanda</t>
  </si>
  <si>
    <t>DRS 588: 2024, Quality Service Management in Public Sector — Requirements for institutionalization and accountability</t>
  </si>
  <si>
    <t>This Draft Rwanda Standards specifies requirements for institutionalization and accountability in achieving service excellence within any public institution regardless of the nature and/ or complexity of their operations/ mandate._x000D_
It is designed to enable public institution to:_x000D_
a) demonstrate its ability to consistently provide services that meet citizen/beneficiary expectations applicable statutory and regulatory requirements,_x000D_
b) enhance citizen/beneficiary satisfaction by efficiently integrating the requirement of this standard, including mechanism for accountability and processes for ensuring compliance with citizen/beneficiary’s expectations, as well applicable statutory and regulatory requirements, and_x000D_
c) regularly monitor and evaluate the effectiveness of the institutional quality service management for continual improvement. </t>
  </si>
  <si>
    <t>Management systems (ICS code(s): 03.100.70)</t>
  </si>
  <si>
    <t>03.100.70 - Management systems</t>
  </si>
  <si>
    <t>Consumer information, labelling (TBT); Prevention of deceptive practices and consumer protection (TBT); Protection of human health or safety (TBT); Protection of the environment (TBT); Quality requirements (TBT); Reducing trade barriers and facilitating trade (TBT); Cost saving and productivity enhancement (TBT)</t>
  </si>
  <si>
    <r>
      <rPr>
        <sz val="11"/>
        <rFont val="Calibri"/>
      </rPr>
      <t>https://members.wto.org/crnattachments/2024/TBT/RWA/24_07005_00_e.pdf</t>
    </r>
  </si>
  <si>
    <t>United Kingdom</t>
  </si>
  <si>
    <t>Extension of CE (‘Conformité Européenne’) marking for construction products in Great Britain </t>
  </si>
  <si>
    <t>The United Kingdom (UK) Government has announced that the recognition of Conformité Européenne’ (CE) marking for a subset of construction products placed on the market in Great Britain will continue beyond the previously stated deadline of the 30 June 2025. This legislation applies to Great Britain (England, Scotland and Wales).The longer-term future of CE marking (and the UK’s ‘United Kingdom Conformity Assessed’ (UKCA) marking) in Great Britain will be considered as part of the system wide reform of the construction products regulatory regime. Any subsequent changes to the recognition of CE marking would be subject to a minimum 2-year transitional period.</t>
  </si>
  <si>
    <t>Products covered fall under the Construction Products (Amendment etc.) (EU Exit) Regulations 2019 and the Construction Products (Amendment etc.) (EU Exit) Regulations 2020. These regulations in Great Britain cover a range of construction products, and routes to achieve CE marking for construction products. The overarching legal framework for CE marking recognition in Great Britain (GB), is the 2011 regulation that can be found here: Regulation (EU) No 305/2011 of the European Parliament and of the Council of 9 March 2011 laying down harmonised conditions for the marketing of construction products and repealing Council Directive 89/106/EEC (Text with EEA relevance) (legislation.gov.uk)The Construction Product Regulations will continue to be in force and apply to all products within scope. This extension applies to all products within scope. These are products which are covered by a designated standard. The list of the designated standards can be found here: Designated standards: construction products - GOV.UK (www.gov.uk)) or subject to a technical assessment, please see a list here: ‘Pre-Exit’ European Assessment Documents: construction products - GOV.UK (www.gov.uk).</t>
  </si>
  <si>
    <t>8531 - Electric sound or visual signalling apparatus, e.g. bells, sirens, indicator panels, burglar or fire alarms (excl. those for cycles, motor vehicles and traffic signalling); parts thereof; 7016 - Paving blocks, slabs, bricks, squares, tiles and other articles of pressed or moulded glass, whether or not wired, for building or construction purposes (excl. laminated safety glass and multiple-walled insulating units of glass); glass cubes and glass smallwares, whether or not on a backing, for mosaics or similar; leaded lights and similar; multicellular or foam glass in blocks, panels, plates, shells or like, n.e.s; 6810 - Articles of cement, concrete or artificial stone, whether or not reinforced; 7610 - Structures and parts of structures "e.g., bridges and bridge-sections, towers, lattice masts, pillars and columns, roofs, roofing frameworks, doors and windows and their frames and thresholds for doors, shutters, balustrades", of aluminium (excl. prefabricated buildings of heading 9406); plates, rods, profiles, tubes and the like, prepared for use in structures, of aluminium</t>
  </si>
  <si>
    <t>91 - CONSTRUCTION MATERIALS AND BUILDING</t>
  </si>
  <si>
    <t>Consumer information, labelling (TBT); Reducing trade barriers and facilitating trade (TBT)</t>
  </si>
  <si>
    <r>
      <rPr>
        <sz val="11"/>
        <rFont val="Calibri"/>
      </rPr>
      <t>https://www.legislation.gov.uk/uksi/2020/1359/contents/made</t>
    </r>
  </si>
  <si>
    <t>Kenya</t>
  </si>
  <si>
    <t>DEAS 1227: 2024, Domestic cooking ranges for use with Liquefied Petroleum Gases —Specification, First Edition</t>
  </si>
  <si>
    <t>This Draft East African Standard specifies construction, performance, operation, safety requirements and tests for domestic cooking ranges having an oven, with thermostat only, for burning gases at a rate not exceeding 1 500 g/h, intended for use with Liquefied Petroleum Gases at 2.942 KN/m2 (30 gf/cm2) gas inlet pressure.</t>
  </si>
  <si>
    <t>Stoves, ranges, grates, cookers, incl. those with subsidiary boilers for central heating, barbecues, braziers, gas rings, plate warmers and similar non-electric domestic appliances, and parts thereof of iron or steel (excl. boilers and radiators for central heating, geysers and hot water cylinders) (HS code(s): 7321); Vessels and containers mounted on vehicles (ICS code(s): 23.020.20)</t>
  </si>
  <si>
    <t>7321 - Stoves, ranges, grates, cookers, incl. those with subsidiary boilers for central heating, barbecues, braziers, gas rings, plate warmers and similar non-electric domestic appliances, and parts thereof of iron or steel (excl. boilers and radiators for central heating, geysers and hot water cylinders)</t>
  </si>
  <si>
    <t>23.020.20 - Vessels and containers mounted on vehicles</t>
  </si>
  <si>
    <t>Consumer information, labelling (TBT); Prevention of deceptive practices and consumer protection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</si>
  <si>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https://members.wto.org/crnattachments/2024/TBT/TZA/24_06977_00_e.pdf</t>
    </r>
  </si>
  <si>
    <t>DEAS 1226: 2024, Low pressure Liquefied Petroleum Gas (LPG) regulator for use with LPG cylinder valve — Specification, First edition</t>
  </si>
  <si>
    <t>This Draft East African Standard specifies materials, construction, performance, safety and testing requirements for low-pressure single-stage regulator for use with liquefied petroleum gas mixtures in the vapour phase and designed for a set outlet pressure of 3.0 kPa (0.4 Psi) and a flow not exceeding 2 kg/h.</t>
  </si>
  <si>
    <t>Processes in the food industry (ICS code(s): 67.020)</t>
  </si>
  <si>
    <t>848190 - Parts of valves and similar articles for pipes, boiler shells, tanks, vats or the like, n.e.s.</t>
  </si>
  <si>
    <t>23.020.30 - Pressure vessels</t>
  </si>
  <si>
    <t>Consumer information, labelling (TBT); Prevention of deceptive practices and consumer protection (TBT); Protection of human health or safety (TBT); Protection of the environment (TBT); Quality requirements (TBT); Harmonization (TBT); Reducing trade barriers and facilitating trade (TBT); Cost saving and productivity enhancement (TBT)</t>
  </si>
  <si>
    <r>
      <rPr>
        <sz val="11"/>
        <rFont val="Calibri"/>
      </rPr>
      <t>https://members.wto.org/crnattachments/2024/TBT/TZA/24_06972_00_e.pdf</t>
    </r>
  </si>
  <si>
    <t>DEAS 1224-1: 2024, Gas cylinders - Part 1: Refillable welded low carbon cylinders for liquefied petroleum gas (LPG) exceeding 5-litre water capacity- Filling, distribution and retailing of Liquefied Petroleum Gas in cylinders- Code of practice, First edition</t>
  </si>
  <si>
    <t>This  Draft  East  African  Standard  gives a code of practice to be followed in the filling, distribution and retailing of liquefied petroleum gas in cylinders</t>
  </si>
  <si>
    <t>Containers for compressed or liquefied gas, of iron or steel. (HS code(s): 7311); Pressure vessels (ICS code(s): 23.020.30)</t>
  </si>
  <si>
    <t>7311 - Containers for compressed or liquefied gas, of iron or steel.</t>
  </si>
  <si>
    <t>Prevention of deceptive practices and consumer protection (TBT); Protection of human health or safety (TBT); Protection of the environment (TBT); Harmonization (TBT); Cost saving and productivity enhancement (TBT)</t>
  </si>
  <si>
    <r>
      <rPr>
        <sz val="11"/>
        <rFont val="Calibri"/>
      </rPr>
      <t>https://members.wto.org/crnattachments/2024/TBT/TZA/24_06987_00_e.pdf</t>
    </r>
  </si>
  <si>
    <t>DEAS 1225: 2024, High pressure regulator for use with Liquefied Petroleum Gas —Specification, First Edition</t>
  </si>
  <si>
    <t>This Draft East African Standard specifies materials, construction, performance and testing requirements for variable high-pressure regulators for liquefied petroleum gases (butane, propane and their mixtures) in the vapour phase above 50g gf/cm2 outlet pressure.</t>
  </si>
  <si>
    <t>Parts of valves and similar articles for pipes, boiler shells, tanks, vats or the like, n.e.s. (HS code(s): 848190); Pressure vessels (ICS code(s): 23.020.30)</t>
  </si>
  <si>
    <r>
      <rPr>
        <sz val="11"/>
        <rFont val="Calibri"/>
      </rPr>
      <t>https://members.wto.org/crnattachments/2024/TBT/TZA/24_06967_00_e.pdf</t>
    </r>
  </si>
  <si>
    <t>DEAS 1224-2:2024, Liquefied petroleum gas cylinders — Part 2: Safe use of Liquefied Petroleum Gas (LPG) in domestic dwellings — Code of practice, First Edition</t>
  </si>
  <si>
    <t>This Draft East African Standard deals with the safe use of Liquefied Petroleum Gas (propane and butane) stored either in cylinders or in bulk containers in domestic dwellings._x000D_
This standard applies to cylinders up to 50 Kg net weight of LPG’</t>
  </si>
  <si>
    <r>
      <rPr>
        <sz val="11"/>
        <rFont val="Calibri"/>
      </rPr>
      <t>https://members.wto.org/crnattachments/2024/TBT/TZA/24_06982_00_e.pdf</t>
    </r>
  </si>
  <si>
    <t>DARS 2119 Dried shredded cassava (Abacha) — Specification</t>
  </si>
  <si>
    <t>This Draft African standard specifies the requirements, sampling and test methods for dried shredded cassava commonly referred to as Abacha for human consumption.</t>
  </si>
  <si>
    <t>EDIBLE VEGETABLES AND CERTAIN ROOTS AND TUBERS (HS code(s): 07); Food products in general (ICS code(s): 67.040)</t>
  </si>
  <si>
    <t>07 - EDIBLE VEGETABLES AND CERTAIN ROOTS AND TUBERS</t>
  </si>
  <si>
    <t>Consumer information, labelling (TBT); Protection of human health or safety (TBT); Quality requirements (TBT); Harmonization (TBT); Reducing trade barriers and facilitating trade (TBT)</t>
  </si>
  <si>
    <r>
      <rPr>
        <sz val="11"/>
        <rFont val="Calibri"/>
      </rPr>
      <t>https://members.wto.org/crnattachments/2024/TBT/KEN/24_06951_00_e.pdf</t>
    </r>
  </si>
  <si>
    <t>Tanzania</t>
  </si>
  <si>
    <t>Solar Systems, Devices and Components Goods Order, 2024</t>
  </si>
  <si>
    <t>Solar Photovoltaic (SPV) products mentioned in the column (2) of the table attached in the draft Quality Control Order shall conform to the corresponding Indian Standard given in the column (3) of the said table and shall bear the ‘Standard Mark’ under a licence from the Bureau of Indian Standards in accordance with Scheme-II of Schedule II of the Bureau of Indian Standards (Conformity assessment) Regulations, 2018.</t>
  </si>
  <si>
    <t>Solar Photovoltaic Products.</t>
  </si>
  <si>
    <r>
      <rPr>
        <sz val="11"/>
        <rFont val="Calibri"/>
      </rPr>
      <t>https://members.wto.org/crnattachments/2024/TBT/IND/24_06994_00_e.pdf</t>
    </r>
  </si>
  <si>
    <t>Burundi</t>
  </si>
  <si>
    <t>DARS 2160:2024 Fufu flour — Specification</t>
  </si>
  <si>
    <t>This Draft African Standard specifies the requirements, sampling and test methods for cassava, plantain, cocoyam and yam fufu flours produced from fresh, matured and sound edible cassava (Manihot esculenta Crantz), plantain (Musa paradisiaca AAB), cocoyam (Xanthosoma species) and yam (Discorea species) respectively. It is intended to be used for the preparation of fufu.</t>
  </si>
  <si>
    <t>EDIBLE VEGETABLES AND CERTAIN ROOTS AND TUBERS (HS code(s): 07); Fresh or dried plantains (HS code(s): 080310); Cereals, pulses and derived products (ICS code(s): 67.060)</t>
  </si>
  <si>
    <t>07 - EDIBLE VEGETABLES AND CERTAIN ROOTS AND TUBERS; 080310 - Fresh or dried plantains</t>
  </si>
  <si>
    <r>
      <rPr>
        <sz val="11"/>
        <rFont val="Calibri"/>
      </rPr>
      <t>https://members.wto.org/crnattachments/2024/TBT/KEN/24_06950_00_e.pdf</t>
    </r>
  </si>
  <si>
    <t>Uganda</t>
  </si>
  <si>
    <t>DARS 2116 Banku mix — Specification</t>
  </si>
  <si>
    <t>This Draft African standard specifies requirements, sampling and test methods for banku mix (flour and dough).</t>
  </si>
  <si>
    <t>EDIBLE VEGETABLES AND CERTAIN ROOTS AND TUBERS (HS code(s): 07); Maize "corn" flour (HS code(s): 110220); Food products in general (ICS code(s): 67.040)</t>
  </si>
  <si>
    <t>110220 - Maize "corn" flour; 07 - EDIBLE VEGETABLES AND CERTAIN ROOTS AND TUBERS</t>
  </si>
  <si>
    <r>
      <rPr>
        <sz val="11"/>
        <rFont val="Calibri"/>
      </rPr>
      <t>https://members.wto.org/crnattachments/2024/TBT/KEN/24_06952_00_e.pdf</t>
    </r>
  </si>
  <si>
    <t>MEDC (2229) CD2, Food dryer — Methods of Test, First Edition</t>
  </si>
  <si>
    <t>This  Draft Tanzania Standard specifies the methods of test for food dryer. Specifically, this document_x000D_
shall be used to:_x000D_
a) Verify food dryer parameters against the list of specifications submitted by the manufacturer;_x000D_
b) Determine the performance of the food dryer;_x000D_
c) Evaluate the ease of handling and safety features; and_x000D_
d) Report the results of the tests</t>
  </si>
  <si>
    <t>- Dryers: (HS code(s): 84193); Farm buildings and installations in general (ICS code(s): 65.040.01)</t>
  </si>
  <si>
    <t>84193 - - Dryers:</t>
  </si>
  <si>
    <t>65.040.01 - Farm buildings and installations in general</t>
  </si>
  <si>
    <t>Prevention of deceptive practices and consumer protection (TBT); Protection of the environment (TBT); Cost saving and productivity enhancement (TBT)</t>
  </si>
  <si>
    <r>
      <rPr>
        <sz val="11"/>
        <rFont val="Calibri"/>
      </rPr>
      <t>https://members.wto.org/crnattachments/2024/TBT/TZA/24_06992_00_e.pdf</t>
    </r>
  </si>
  <si>
    <t>DARS 2115 Tapioca pearls — Specification</t>
  </si>
  <si>
    <t>This Draft African Standard specifies requirements, sampling and test methods for tapioca pearls intended for human consumption.</t>
  </si>
  <si>
    <t>Fresh, chilled, frozen or dried roots and tubers of manioc "cassava", whether or not sliced or in the form of pellets (HS code(s): 071410); Starch and derived products (ICS code(s): 67.180.20)</t>
  </si>
  <si>
    <t>071410 - Fresh, chilled, frozen or dried roots and tubers of manioc "cassava", whether or not sliced or in the form of pellets</t>
  </si>
  <si>
    <t>67.180.20 - Starch and derived products</t>
  </si>
  <si>
    <r>
      <rPr>
        <sz val="11"/>
        <rFont val="Calibri"/>
      </rPr>
      <t>https://members.wto.org/crnattachments/2024/TBT/KEN/24_06953_00_e.pdf</t>
    </r>
  </si>
  <si>
    <t>MEDC 12 (2228) CD2,  Food dryer — Specification, First Edition</t>
  </si>
  <si>
    <t>This  Draft Tanzania Standard specifies the fabrication and performance requirements of food dryer for agricultural and fisheries products.</t>
  </si>
  <si>
    <t>Dryers, for agricultural products (excl. lyophilisation apparatus, freeze drying units and spray dryers) (HS code(s): 841934); Farm buildings and installations in general (ICS code(s): 65.040.01)</t>
  </si>
  <si>
    <t>841934 - Dryers, for agricultural products (excl. lyophilisation apparatus, freeze drying units and spray dryers)</t>
  </si>
  <si>
    <t>Consumer information, labelling (TBT); Prevention of deceptive practices and consumer protection (TBT); Protection of human health or safety (TBT); Protection of animal or plant life or health (TBT); Protection of the environment (TBT); Quality requirements (TBT); Harmonization (TBT); Reducing trade barriers and facilitating trade (TBT); Cost saving and productivity enhancement (TBT)</t>
  </si>
  <si>
    <r>
      <rPr>
        <sz val="11"/>
        <rFont val="Calibri"/>
      </rPr>
      <t>https://members.wto.org/crnattachments/2024/TBT/TZA/24_06993_00_e.pdf</t>
    </r>
  </si>
  <si>
    <t>National Standard of the P.R.C., Requirements of restricting excessive packaging in the express</t>
  </si>
  <si>
    <t>This document specifies the general principles, requirements, testing methods, and judgment rules for restricting excessive packaging in express._x000D_
This document applies to non-circular express packages entering the express delivery channel.</t>
  </si>
  <si>
    <t>express packaging items, include courier boxes（cartons, boxes and cases, of corrugated paper or paperboard）, courier bags（sacks and bags of polymers of ethylene, for the conveyance or packing of goods）, express plastic bags and packaging tapes (HS code(s): 300510; 39232; 481910); (ICS code(s): 03.240)</t>
  </si>
  <si>
    <t>481910 - Cartons, boxes and cases, of corrugated paper or paperboard; 39232 - - Sacks and bags (including cones):; 300510 - Adhesive dressings and other articles having an adhesive layer, impregnated or covered with pharmaceutical substances or put up for retail sale for medical, surgical, dental or veterinary purposes</t>
  </si>
  <si>
    <t>03.240 - Postal services</t>
  </si>
  <si>
    <t>Protection of the environment (TBT); Cost saving and productivity enhancement (TBT)</t>
  </si>
  <si>
    <r>
      <rPr>
        <sz val="11"/>
        <rFont val="Calibri"/>
      </rPr>
      <t>https://members.wto.org/crnattachments/2024/TBT/CHN/24_06916_00_x.pdf</t>
    </r>
  </si>
  <si>
    <t>National Standard of the P.R.C., Safety requirements of packaging machinery</t>
  </si>
  <si>
    <t>This document specifies the safety requirements of packaging machinery, including the overall requirements, general requirements, special requirements and responsibilities._x000D_
This document applies to the design and manufacture of packaging machinery and its auxiliary equipment.</t>
  </si>
  <si>
    <t>Packaging machinery and its auxiliary equipment (HS code(s): 8422); (ICS code(s): 55.200)</t>
  </si>
  <si>
    <t>8422 - Dishwashing machines; machinery for cleaning or drying bottles or other containers; machinery for filling, closing, sealing or labelling bottles, cans, boxes, bags or other containers; machinery for capsuling bottles, jars, tubes and similar containers; other packing or wrapping machinery, incl. heat-shrink wrapping machinery; machinery for aerating beverages; parts thereof</t>
  </si>
  <si>
    <t>55.200 - Packaging machinery</t>
  </si>
  <si>
    <r>
      <rPr>
        <sz val="11"/>
        <rFont val="Calibri"/>
      </rPr>
      <t>https://members.wto.org/crnattachments/2024/TBT/CHN/24_06910_00_x.pdf</t>
    </r>
  </si>
  <si>
    <t>National Standard of the P.R.C., Fuel consumption evaluation methods and targets for passenger cars</t>
  </si>
  <si>
    <t>This document specifies the evaluation methods and indicators, conformity of production, same type judgment, and implementation date for fuel consumption of passenger cars and corporate average fuel consumption. The main contents of this revision include: changing the scope; adjusting the method of fuel consumption for vehicle models; adjusting the fuel consumption target; adding the calculation method for the reference value of the average CO2 emissions of corporate, and removing the multiple of vehicle model accounting for corporate average fuel consumption; adjusting the targets of corporate average fuel consumption; adding the calculation method for the corporate average fuel consumption of traditional energy passenger cars.This document applies to M1 vehicles, including vehicles capable of burning gasoline or diesel fuel, battery electric vehicles, fuel cell vehicles, and vehicles burning gas and alcohol-ether fuels.</t>
  </si>
  <si>
    <t>Automobile (HS code(s): 87); (ICS code(s): 43.020)</t>
  </si>
  <si>
    <t>87 - VEHICLES OTHER THAN RAILWAY OR TRAMWAY ROLLING STOCK, AND PARTS AND ACCESSORIES THEREOF</t>
  </si>
  <si>
    <t>43.020 - Road vehicles in general</t>
  </si>
  <si>
    <t>Protection of the environment (TBT)</t>
  </si>
  <si>
    <r>
      <rPr>
        <sz val="11"/>
        <rFont val="Calibri"/>
      </rPr>
      <t>https://members.wto.org/crnattachments/2024/TBT/CHN/24_06898_00_x.pdf</t>
    </r>
  </si>
  <si>
    <t>National Standard of the P.R.C., Cybersecurity technology—Labeling method for content generated by artificial intelligence</t>
  </si>
  <si>
    <t>This document specifies the methods for explicit and implicit labeling of artificial intelligence-generated content. _x000D_
This document applies to the labeling activities of generative service providers and content propagation service providers for artificial intelligence-generated content. </t>
  </si>
  <si>
    <t>Content generated by artificial intelligence (HS code(s): 98)；(ICS code(s): 35.030)</t>
  </si>
  <si>
    <t>35.030 - IT Security</t>
  </si>
  <si>
    <t>Prevention of deceptive practices and consumer protection (TBT)</t>
  </si>
  <si>
    <r>
      <rPr>
        <sz val="11"/>
        <rFont val="Calibri"/>
      </rPr>
      <t>https://members.wto.org/crnattachments/2024/TBT/CHN/24_06905_00_x.pdf</t>
    </r>
  </si>
  <si>
    <t>National Standard of the P.R.C., Fireproof coatings for concrete structure</t>
  </si>
  <si>
    <t>This document specifies the terms and definitions, product classification, general requirements, performance requirements, test methods, inspection rules and marking, packaging, transportation and storage of fireproof coatings for concrete structure._x000D_
This document applies to fireproof coatings on the  concrete surface of highways, railroads, urban transportation tunnels and fire embankment in petrochemical storage tank area and other industrial and civil buildings (structures).</t>
  </si>
  <si>
    <t>Fireproof coatings for concrete structure (HS code(s): 3816); (ICS code(s): 13.220.50)</t>
  </si>
  <si>
    <t>3816 - Refractory cements, mortars, concretes and similar compositions, including dolomite ramming mix, other than products of heading 38.01.</t>
  </si>
  <si>
    <t>13.220.50 - Fire-resistance of building materials and elements</t>
  </si>
  <si>
    <r>
      <rPr>
        <sz val="11"/>
        <rFont val="Calibri"/>
      </rPr>
      <t>https://members.wto.org/crnattachments/2024/TBT/CHN/24_06908_00_x.pdf</t>
    </r>
  </si>
  <si>
    <t>Provisions for Cosmetics Safety Risks Monitoring (Draft)</t>
  </si>
  <si>
    <t>The document is to strengthen safety risks monitoring for cosmetics, promote the development of cosmetics industry and safeguard the consumers’ health.</t>
  </si>
  <si>
    <t>cosmetics (HS code(s): 33); (ICS code(s): 71.100.70)</t>
  </si>
  <si>
    <t>33 - ESSENTIAL OILS AND RESINOIDS; PERFUMERY, COSMETIC OR TOILET PREPARATIONS</t>
  </si>
  <si>
    <t>71.100.70 - Cosmetics. Toiletries</t>
  </si>
  <si>
    <r>
      <rPr>
        <sz val="11"/>
        <rFont val="Calibri"/>
      </rPr>
      <t>https://members.wto.org/crnattachments/2024/TBT/CHN/24_06915_00_x.pdf</t>
    </r>
  </si>
  <si>
    <t>National Standard of the P.R.C., Auto tracking and targeting jet suppression system</t>
  </si>
  <si>
    <t>This document specifies the definition of auto tracking and targeting jet suppression systems, specifies the classification and model, performance requirements, inspection rules, markings, packaging, storage, transportation, and user manual of the system, and describes the testing methods of the system. _x000D_
This document applies to various indoor and outdoor fixed jet fire extinguishing systems.</t>
  </si>
  <si>
    <t>Auto tracking and targeting jet suppression system (HS code(s): 848190); (ICS code(s): 13.220.10)</t>
  </si>
  <si>
    <t>13.220.10 - Fire-fighting</t>
  </si>
  <si>
    <t>Quality requirements (TBT)</t>
  </si>
  <si>
    <r>
      <rPr>
        <sz val="11"/>
        <rFont val="Calibri"/>
      </rPr>
      <t>https://members.wto.org/crnattachments/2024/TBT/CHN/24_06906_00_x.pdf</t>
    </r>
  </si>
  <si>
    <t>National Standard of the P.R.C., Safety specification for dust explosion prevention in feed processing system</t>
  </si>
  <si>
    <t>This document specifies the classification and scope of dust explosion hazard sites for feed processing systems, the overall requirements, the requirements for construction (structure) structures, the requirements for process systems and equipment, the requirements for electrical requirements, the requirements for dust removal and pneumatic conveying systems, the requirements for explosion control measures, and the requirements for operational safety management for dust explosion protection safety, and describes the verification methods thereof.This document applies to the design, construction, operation and safety management of feed processing systems involving combustible dust explosion hazards.</t>
  </si>
  <si>
    <t>Feed processing system involved in bucket elevator, screw conveyor, scraper conveyor, warehouse machine, magnetic separation equipment, shredder, batching scale, mixer, buffer bucket, dust removal and pneumatic conveying system (HS code(s): 842139; 842330; 842390; 842542; 842832; 842890; 843710; 843780); (ICS code(s): 13.230)</t>
  </si>
  <si>
    <t>842832 - Continuous-action elevators and conveyors for goods or materials, bucket type (excl. for underground use); 842542 - Jacks and hoists, hydraulic (excl. built-in jacking systems used in garages); 842890 - Machinery for lifting, handling, loading or unloading, n.e.s.; 843710 - Machines for cleaning, sorting or grading seed, grain or dried leguminous vegetables; 843780 - Machinery used in the milling industry or for the working of cereals or dried leguminous vegetables (excl. farm-type machinery, heat treatment equipment, centrifugal dryers, air filters and machines for cleaning, sorting or grading seed, grain or dried leguminous vegetables); 842330 - Constant weight scales and scales for discharging a pre-determined weight of material into a bag or container, incl. hopper scales (excl. scales for continuous weighing of goods on conveyors); 842390 - Weighing machine weights of all kinds; parts of weighing machinery, n.e.s.; 842139 - Machinery and apparatus for filtering or purifying gases (excl. isotope separators and intake air filters for internal combustion engines, and catalytic converters and particulate filters for purifying or filtering exhaust gases from internal combustion engines)</t>
  </si>
  <si>
    <t>13.230 - Explosion protection</t>
  </si>
  <si>
    <r>
      <rPr>
        <sz val="11"/>
        <rFont val="Calibri"/>
      </rPr>
      <t>https://members.wto.org/crnattachments/2024/TBT/CHN/24_06902_00_x.pdf</t>
    </r>
  </si>
  <si>
    <t>National Standard of the P.R.C., Minimum allowable values of energy efficiency and energy efficiency grades for domestic solar water heating systems</t>
  </si>
  <si>
    <t>This document specifies the minimum allowable values of energy efficiency, energy efficiency grades and test methods for domestic solar water heating systems._x000D_
This document applies to solar water heating systems with heat storage tanks with  volume of less than 0.6m3.</t>
  </si>
  <si>
    <t>Close-coupled collector storage domestic solar water heating system, remote direct storage domestic solar water heating system, remote indirect storage domestic solar water heating system, integral collector storage domestic solar water heating system, domestic solar water heating system for space heating, etc. (HS code(s): 841919); (ICS code(s): 27.010)</t>
  </si>
  <si>
    <t>841919 - Instantaneous or storage water heaters, non-electric (excl. instantaneous gas water heaters, solar water heaters and boilers or water heaters for central heating)</t>
  </si>
  <si>
    <t>27.010 - Energy and heat transfer engineering in general</t>
  </si>
  <si>
    <r>
      <rPr>
        <sz val="11"/>
        <rFont val="Calibri"/>
      </rPr>
      <t>https://members.wto.org/crnattachments/2024/TBT/CHN/24_06912_00_x.pdf</t>
    </r>
  </si>
  <si>
    <t>National Standard of the P.R.C., Limited values of water efficiency and water efficiency grades for water closets</t>
  </si>
  <si>
    <t>This document specifies the water efficiency limit value and grades, technical requirements, test methods and test devices for the water closets._x000D_
This document applies to the water efficiency evaluation of water closets installed on cold water pipelines in building facilities, with water supply pressure not exceeding 0.6MPa, using water as the main flushing medium and with water sealing function.</t>
  </si>
  <si>
    <t>Water closets (HS code(s): 691010); (ICS code(s): 91.140.70)</t>
  </si>
  <si>
    <t>691010 - Ceramic sinks, washbasins, washbasin pedestals, baths, bidets, water closet pans, flushing cisterns, urinals and similar sanitary fixtures of porcelain or china (excl. soap dishes, sponge holders, tooth-brush holders, towel hooks and toilet paper holders)</t>
  </si>
  <si>
    <t>91.140.70 - Sanitary installations</t>
  </si>
  <si>
    <r>
      <rPr>
        <sz val="11"/>
        <rFont val="Calibri"/>
      </rPr>
      <t>https://members.wto.org/crnattachments/2024/TBT/CHN/24_06909_00_x.pdf</t>
    </r>
  </si>
  <si>
    <t>National Standard of the P.R.C., Safety specification for the protection of dust explosion for grain processing, storage and transportation system</t>
  </si>
  <si>
    <t>This document specifies the division and scope of dust explosion hazard places in grain processing, storage and transportation systems, equipment requirements, electrical requirements, building and structural requirements, dust control requirements, dust cleaning requirements, pneumatic conveying system requirements, explosion-control measures, operational safety management requirements for dust explosion prevention and safety, and describes the verification methods thereof._x000D_
This document applies to the whole process of design, construction, operation and management of places where explosive hazards of grain dust occur or may occur during grain handling, transportation, drying, storage and processing.</t>
  </si>
  <si>
    <t>Grain processing, storage and transportation system involved in bucket elevator, screw conveyor, scraper conveyor, roller belt conveyor, air cushion belt conveyor, measuring equipment, cleaning equipment, screening equipment, processing equipment, grain dryer, dust removal and pneumatic conveying system (HS code(s): 84193; 842139; 842240; 842542; 842832; 842839; 8437; 847410); (ICS code(s): 13.230)</t>
  </si>
  <si>
    <t>842832 - Continuous-action elevators and conveyors for goods or materials, bucket type (excl. for underground use); 842542 - Jacks and hoists, hydraulic (excl. built-in jacking systems used in garages); 842839 - Continuous-action elevators and conveyors, for goods or materials (excl. those for underground use and bucket, belt or pneumatic types); 842240 - Packing or wrapping machinery, incl. heat-shrink wrapping machinery (excl. machinery for filling, closing, sealing or labelling bottles, cans, boxes, bags or other containers and machinery for capsuling bottles, jars, tubes and similar containers); 847410 - Sorting, screening, separating or washing machines for solid mineral substances, incl. those in powder or paste form (excl. centrifuges and filter presses); 84193 - - Dryers:; 842139 - Machinery and apparatus for filtering or purifying gases (excl. isotope separators and intake air filters for internal combustion engines, and catalytic converters and particulate filters for purifying or filtering exhaust gases from internal combustion engines); 8437 - Machines for cleaning, sorting or grading seed, grain or dried leguminous vegetables; machinery used in the milling industry or for the working of cereals or dried leguminous vegetables (excl. farm-type machinery, heat treatment equipment, centrifugal dryers and air filters); parts thereof</t>
  </si>
  <si>
    <r>
      <rPr>
        <sz val="11"/>
        <rFont val="Calibri"/>
      </rPr>
      <t>https://members.wto.org/crnattachments/2024/TBT/CHN/24_06901_00_x.pdf</t>
    </r>
  </si>
  <si>
    <t>National Standard of the P.R.C., Safety technical specification for electric bicycle</t>
  </si>
  <si>
    <t>This document specifies the technical requirements and testing methods for electric bicycles, including vehicle markings, vehicle safety, mechanical safety, electrical safety, fire and flame retardant, proportion of plastic parts, Beidou positioning function, communication function, safety monitoring function, tamper resistance, specification, enterprise quality assurance capability, and product consistency._x000D_
This document applies to electric bicycles.</t>
  </si>
  <si>
    <t>electric bicycle (HS code(s): 871160); (ICS code(s): 43.140)</t>
  </si>
  <si>
    <t>871160 - Motorcycles, incl. mopeds, and cycles fitted with an auxiliary motor, with electric motor for propulsion</t>
  </si>
  <si>
    <t>43.140 - Motorcycles and mopeds</t>
  </si>
  <si>
    <r>
      <rPr>
        <sz val="11"/>
        <rFont val="Calibri"/>
      </rPr>
      <t>https://members.wto.org/crnattachments/2024/TBT/CHN/24_06904_00_x.pdf</t>
    </r>
  </si>
  <si>
    <t>National Standard of the P.R.C.,Tri-wheel vehicles —Safety technical specification</t>
  </si>
  <si>
    <t>This document specifies the safety requirements, information for use, and verification of safety requirements for tri-wheel vehicles._x000D_
This document applies to the design, construction, inspection and testing for tri-wheel vehicles.</t>
  </si>
  <si>
    <t>Tri-wheel vehicles (HS code(s): 843680); (ICS code(s): 65.060.01)</t>
  </si>
  <si>
    <t>843680 - Agricultural, horticultural, forestry or bee-keeping machinery, n.e.s.</t>
  </si>
  <si>
    <t>65.060.01 - Agricultural machines and equipment in general</t>
  </si>
  <si>
    <r>
      <rPr>
        <sz val="11"/>
        <rFont val="Calibri"/>
      </rPr>
      <t>https://members.wto.org/crnattachments/2024/TBT/CHN/24_06911_00_x.pdf</t>
    </r>
  </si>
  <si>
    <t>National Standard of the P.R.C., Minimum allowable values of energy efficiency and energy efficiency grades of LED luminaires for road and tunnel lighting</t>
  </si>
  <si>
    <t>This document specifies the energy efficiency grades, energy efficiency limits, and testing methods for LED luminaires for road and tunnel lighting. _x000D_
This document applies to LED luminaires for road and tunnel lighting with rated voltage not exceeding 1000V (including LED light source and its control device, excluding independently installed interconnected control components or other functional accessories that are not related to lighting).</t>
  </si>
  <si>
    <t>LED luminaires for road and tunnel lighting (HS code(s): 94054); (ICS code(s): 27.010)</t>
  </si>
  <si>
    <t>94054 - - Other electric luminaires and lighting fittings :</t>
  </si>
  <si>
    <r>
      <rPr>
        <sz val="11"/>
        <rFont val="Calibri"/>
      </rPr>
      <t>https://members.wto.org/crnattachments/2024/TBT/CHN/24_06913_00_x.pdf</t>
    </r>
  </si>
  <si>
    <t>National Standard of the P.R.C., Safety specification for dust explosion protection in bulk grain loading and unloading system in port</t>
  </si>
  <si>
    <t>This document specifies the general requirements, construction requirements, hot operation requirements, loading and unloading machinery and conveying equipment requirements, weighing system requirements, dust removal system requirements for dust explosion-proof safety in port bulk grain handling system, and describes the verification methods thereof.This document applies to the design, construction, operation and safety management of dust explosion prevention in port bulk grain handling system.</t>
  </si>
  <si>
    <t>Port bulk grain loading and unloading system relates to the belt unloader, screw unloader, chain conveyor unloader, wave guard belt unloader, pneumatic ship unloader, bucket elevator, belt clip elevator, buried scraper conveyor, roller belt conveyor, air cushion belt conveyor, fully sealed multi-point discharge belt conveyor, plow discharge belt conveyor, clearance machine, weighing system and dust systems (HS code(s): 842139; 842389; 842542; 842619; 8428); (ICS code(s): 13.230)</t>
  </si>
  <si>
    <t>842619 - Overhead travelling cranes, transporter cranes, gantry cranes, bridge cranes and mobile lifting frames (excl. overhead travelling cranes on fixed support, mobile lifting frames on tyres, straddle carriers and portal or pedestal jib cranes); 842542 - Jacks and hoists, hydraulic (excl. built-in jacking systems used in garages); 8428 - Lifting, handling, loading or unloading machinery, e.g. lifts, escalators, conveyors, teleferics (excl. pulley tackle and hoists, winches and capstans, jacks, cranes of all kinds, mobile lifting frames and straddle carriers, works trucks fitted with a crane, fork-lift trucks and other works trucks fitted with lifting or handling equipment); 842389 - Weighing machinery of a maximum weighing capacity &gt; 5.000 kg; 842139 - Machinery and apparatus for filtering or purifying gases (excl. isotope separators and intake air filters for internal combustion engines, and catalytic converters and particulate filters for purifying or filtering exhaust gases from internal combustion engines)</t>
  </si>
  <si>
    <r>
      <rPr>
        <sz val="11"/>
        <rFont val="Calibri"/>
      </rPr>
      <t>https://members.wto.org/crnattachments/2024/TBT/CHN/24_06903_00_x.pdf</t>
    </r>
  </si>
  <si>
    <t>National Standard of the P.R.C., Energy consumption limits for electric vehicles—Part 1: Passenger cars</t>
  </si>
  <si>
    <t>This document specifies the limits for energy consumption, application and determination of type approval, conformity of production, same type judgment for battery electric passenger cars. The main contents of this revision include: adding application and determination of type approval, changing the energy consumption limits, adding conformity of production, adding criteria for same type judgment, adding energy consumption type approval report and type approval application report._x000D_
This document applies to M1 category battery electric vehicles with a maximum design total mass not exceeding 3500 kg.</t>
  </si>
  <si>
    <t>M1 category battery electric vehicles with a maximum design total mass not exceeding 3500 kg (HS code(s): 87); (ICS code(s): 43.020)</t>
  </si>
  <si>
    <r>
      <rPr>
        <sz val="11"/>
        <rFont val="Calibri"/>
      </rPr>
      <t>https://members.wto.org/crnattachments/2024/TBT/CHN/24_06899_00_x.pdf</t>
    </r>
  </si>
  <si>
    <t>National Standard of the P.R.C., Safety specification for gas of industrial enterprises</t>
  </si>
  <si>
    <t>This document specifies the safety management and technical requirements for the design, manufacturing, construction, operation, management and maintenance of gas facilities in the factory area of industrial enterprises, including generating furnace, water gas furnace, semi-water gas furnace, upright continuous carbonizing furnace, blast furnace, converter, coke oven, ferroalloy furnace, etc._x000D_
This document applies to the gas facilities in the industrial enterprise factory area, not to the urban gas main pipe, branch pipe and courtyard pipe network and pressure regulating facilities.</t>
  </si>
  <si>
    <t>gas pipelines, combustion device, drain, compensator, gas generator, pressure machine, electric tar trap, washing tower, electrostatic precipitator, bag filter, blast furnace gas residual pressure turbine power generation device, blast furnace waste heat residual pressure energy recovery gas turbine and blower coaxial unit, charcoal furnace, extraction fan, gas sampling device, gas tank, carbon monoxide detection alarm device and other equipment or facilities involved in the process of production, use, inspection and maintenance of gas in industrial enterprises (HS code(s): 391739; 730799; 8405; 841480; 841610; 842139; 847989; 848180; 853110); (ICS code(s): 13.100)</t>
  </si>
  <si>
    <t>391739 - Flexible tubes, pipes and hoses, of plastics, reinforced or otherwise combined with other materials (excl. those with a burst pressure of &gt;= 27,6 MPa); 841610 - Furnace burners for liquid fuel; 848180 - Appliances for pipes, boiler shells, tanks, vats or the like (excl. pressure-reducing valves, valves for the control of pneumatic power transmission, check "non-return" valves and safety or relief valves); 730799 - Tube or pipe fittings, of iron or steel (excl. cast iron or stainless steel products; flanges; threaded elbows, bends and sleeves; butt welding fittings); 841480 - Air pumps, air or other gas compressors and ventilating or recycling hoods incorporating a fan, whether or not fitted with filters, having a maximum horizontal side &gt; 120 cm (excl. vacuum pumps, hand- or foot-operated air pumps, compressors for refrigerating equipment and air compressors mounted on a wheeled chassis for towing); 8405 - Producer gas or water gas generators, with or without their purifiers; acetylene gas generators and similar water process gas generators, with or without their purifiers; parts thereof (excl. coke ovens, electrolytic process gas generators and carbide lamps); 842139 - Machinery and apparatus for filtering or purifying gases (excl. isotope separators and intake air filters for internal combustion engines, and catalytic converters and particulate filters for purifying or filtering exhaust gases from internal combustion engines); 847989 - Machines and mechanical appliances, n.e.s.; 853110 - Burglar or fire alarms and similar apparatus</t>
  </si>
  <si>
    <t>13.100 - Occupational safety. Industrial hygiene</t>
  </si>
  <si>
    <r>
      <rPr>
        <sz val="11"/>
        <rFont val="Calibri"/>
      </rPr>
      <t>https://members.wto.org/crnattachments/2024/TBT/CHN/24_06914_00_x.pdf</t>
    </r>
  </si>
  <si>
    <t>National Standard of the P.R.C., Protective clothing—Protective clothing against particles</t>
  </si>
  <si>
    <t>This document specifies the technical requirements, test methods, markings and the information to be provided by the manufacturers for protective clothing against particles._x000D_
This document applies to protective clothing against particles that reduce the hazardous of particulate matter (such as harmful particles and particulate that absorbs other harmful substances) to the wearer.</t>
  </si>
  <si>
    <t>Protective clothing against particles (HS code(s): 621010); (ICS code(s): 13.340.10)</t>
  </si>
  <si>
    <t>621010 - Garments made up of felt or nonwovens, whether or not impregnated, coated, covered or laminated (excl. babies' garments and clothing accessories)</t>
  </si>
  <si>
    <t>13.340.10 - Protective clothing</t>
  </si>
  <si>
    <r>
      <rPr>
        <sz val="11"/>
        <rFont val="Calibri"/>
      </rPr>
      <t>https://members.wto.org/crnattachments/2024/TBT/CHN/24_06900_00_x.pdf</t>
    </r>
  </si>
  <si>
    <t>National Standard of the P.R.C.,  Fireproof coating for electric cable</t>
  </si>
  <si>
    <t>This document specifies the terminology and definitions, classification and models, technical requirements, test methods, inspection rules, markings, user manuals, packaging, transportation, and storage of fireproof coatings for electric cable._x000D_
This document applies to various types of fireproof coating for electric cable.</t>
  </si>
  <si>
    <t>Fireproof coating for electric cable (HS code(s): 3816); (ICS code(s): 13.220.50)</t>
  </si>
  <si>
    <r>
      <rPr>
        <sz val="11"/>
        <rFont val="Calibri"/>
      </rPr>
      <t>https://members.wto.org/crnattachments/2024/TBT/CHN/24_06907_00_x.pdf</t>
    </r>
  </si>
  <si>
    <t>Draft amendment of Technical standards for radio equipment for simple radio stations, space stations, earth stations, radio wave detection and other radio equipment</t>
  </si>
  <si>
    <t>Specifies technical requirements for radio equipment of earth stations communicating with low-orbit satellites operating in the 11 GHz to 14 GHz frequency bands</t>
  </si>
  <si>
    <t>Radio equipment of earth station that communicates with low-orbit satellites</t>
  </si>
  <si>
    <t>33.060.30 - Radio relay and fixed satellite communications systems</t>
  </si>
  <si>
    <r>
      <rPr>
        <sz val="11"/>
        <rFont val="Calibri"/>
      </rPr>
      <t>https://members.wto.org/crnattachments/2024/TBT/KOR/24_06879_00_x.pdf</t>
    </r>
  </si>
  <si>
    <t>Chile</t>
  </si>
  <si>
    <t>Aprueba anteproyecto de modificación del Decreto Supremo N° 39, de 2020, del Ministerio del Medio Ambiente, que "establece norma de emisión para maquinaria fuera de ruta (Approval of proposed draft amendments to Supreme Decree No. 39 of 2020 of the Ministry of the Environment establishing an emission standard for non-road machinery) (4 pages, in Spanish)</t>
  </si>
  <si>
    <t>Please be advised that the proposed draft amendments to Article 2 and Article 3 of the Emission Standard for Non-Road Machinery, contained in Supreme Decree No. 39 of 2020 of the Ministry of the Environment, are available for consultation. Whereas Supreme Decree No. 39/2020 of the Ministry of the Environment provides that the emission limits for tractors will enter into force on 21 October 2024, these amendments extend that date to 1 January 2030 and also clarify that agricultural machinery other than tractors is not affected by the Standard.</t>
  </si>
  <si>
    <t>Tractors and agricultural machinery other than tractors</t>
  </si>
  <si>
    <t>65.060.10 - Agricultural tractors and trailed vehicles</t>
  </si>
  <si>
    <r>
      <rPr>
        <sz val="11"/>
        <rFont val="Calibri"/>
      </rPr>
      <t>https://members.wto.org/crnattachments/2024/TBT/CHL/24_06878_00_s.pdf
https://planesynormas.mma.gob.cl/normas/expediente/index.php?tipo=busqueda&amp;id_expediente=944900</t>
    </r>
  </si>
  <si>
    <t>Belgium</t>
  </si>
  <si>
    <t>Ministerial Decree amending the Ministerial Decree of 16 April 2019 on the conditions of neutrality and standardisation of packaging units and outer packaging for cigarettes, roll-your-own tobacco and water pipe tobacco</t>
  </si>
  <si>
    <t>The Ministerial Decree of 16 April 2019 is amended to extend the standardised packet to all tobacco products, herbal smoking products and devices, as well as all papers, filters and tubes.The proposal for standardised packaging for these products is aimed primarily at protecting children and those who do not yet use these products and are therefore sensitive to brand elements or characteristics.It also implements sheet 6.3 of the Interfederal Strategy for a Smoke-Free Generation, 2022-2028.The WHO Framework Convention on Tobacco Control (FCTC) was ratified by Belgium in November 2005 and came into force on 31 January 2006. Article 11 of the FCTC lays down strict rules for the labelling of tobacco packages. The guidelines devoted to this article specifically recommend the implementation of standardised packaging: ‘The Parties should consider adopting measures to limit or prohibit the use of logos, colours, brand images or promotional texts on packaging other than the brand name and product name printed in normal font and in a standardised colour (plain packaging). This could give greater prominence and effectiveness to health warnings and messages, preventing the form of packaging from diverting consumers‘ attention and countering the design techniques used by the tobacco industry to try to make people believe that some products are less harmful than others’.The guidelines also state: ‘Parties should ensure that the packaging and labelling provisions of Article 11 of the Convention apply equally to all tobacco products sold in places under their jurisdiction and that no distinction is made between locally produced, imported or duty-free products [...]’.The guidelines for Article 13 state: ‘Packaging and product design are important elements of advertising and promotion. Parties should consider adopting requirements for plain packaging to eliminate the effect of advertising or promotion on packaging. Packaging, individual cigarettes or other tobacco products should be free from advertising or promotion and from design features that make the products attractive’.Finally, the implementation of the standardised pack for all tobacco products is one of the WHO's ‘best buys’ in terms of non-communicable diseases.Directive 2014/40/EU of 3 April 2014 on the approximation of the laws, regulations and administrative provisions of the Member States concerning the manufacture, presentation and sale of tobacco products and related products, and repealing Directive 2001/37/EC (hereinafter ‘Directive 2014/40/EU’) does not impose the standardised packet but authorises Member States that so wish to impose it on their territory (Article 24.2).The introduction of the plain packet aims to :- reduce the attractiveness of packaging and brand image; - improve the effectiveness of textual or visual health warnings on tobacco product packs;- reduce consumer misinformation about the dangers of tobacco.Studies show that the introduction of the plain packet has proved its worth and achieved the above objectives.  Some studies also show that the plain packet has increased smoking cessation behaviour among smokers and that it could contribute to the denormalization of tobacco. The rules relating to the standardisation of packaging units and outer packaging already apply in Belgium to cigarettes, rolling tobacco, water pipe tobacco and papers and filters that owe their reputation mainly to a tobacco product. The aim of the project is to extend the standardised pack to other tobacco products, herbal smoking products, appliances and all papers, filters and tubes. As a result, all products that fall within the scope of the Royal Decree of XX on the manufacture and marketing of tobacco products and herbal smoking products will also fall within the scope of the standardised packet. These are two complementary measures.The aim is to harmonise the rules for these products. This is important to prevent manufacturers from using other tobacco products and herbal smoking products to promote their brand and weaken standardised packaging. An example of this type of practice is the introduction of cigarillo's (e.g. Marlboro and Lucky strike) whose packaging unit resembles an ‘old’ cigarette pack. It has been shown that tobacco manufacturers are taking advantage of the fact that plain packaging does not apply to cigars, cigarillos and pipe tobacco.Another objective of this draft decree is to reduce the attractiveness of these products to young people. In terms of behavioural change, some studies suggest that plain packaging may help to dissuade young people from starting or continuing to smoke and to make them more aware of the dangers of smoking. The plain packet has also been found to reduce the attractiveness of cannabis (plant-based smoking products) to young consumers.    The aim is therefore to counter the tobacco industry's marketing strategies, which are well known for targeting teenagers and young adults, as attracting the next ‘generation’ of smokers is essential to the industry's survival.The plain pack is particularly useful in markets such as Belgium, where tobacco advertising is banned. Tobacco research has shown that the importance of packaging increases when other forms of advertising are restricted.The following countries have also extended the standardised pack rules to other products:- Canada,- New Zealand- Australia,- Turkey,- Netherlands,- Ireland,- Finland,- Denmark. France intends to do so.</t>
  </si>
  <si>
    <t>Tobacco products and herbal smoking products</t>
  </si>
  <si>
    <t>24 - TOBACCO AND MANUFACTURED TOBACCO SUBSTITUTES; PRODUCTS, WHETHER OR NOT CONTAINING NICOTINE, INTENDED FOR INHALATION WITHOUT COMBUSTION; OTHER NICOTINE CONTAINING PRODUCTS INTENDED FOR THE INTAKE OF NICOTINE INTO THE HUMAN BODY</t>
  </si>
  <si>
    <t>65.160 - Tobacco, tobacco products and related equipment</t>
  </si>
  <si>
    <r>
      <rPr>
        <sz val="11"/>
        <rFont val="Calibri"/>
      </rPr>
      <t>https://members.wto.org/crnattachments/2024/TBT/BEL/24_06876_00_f.pdf
https://members.wto.org/crnattachments/2024/TBT/BEL/24_06876_00_x.pdf</t>
    </r>
  </si>
  <si>
    <t>Royal Decree amending the Royal Decree of 13 April 2019 on the standardised packet of cigarettes, rolling tobacco and water pipe tobacco </t>
  </si>
  <si>
    <t>The Royal Decree of 13 April 2019 is amended to extend the standardised packet to all tobacco products, herbal smoking products and devices, as well as all papers, filters and tubes.The proposal for standardised packaging for these products is aimed primarily at protecting children and those who do not yet use these products and are therefore sensitive to brand elements or characteristics.It also implements sheet 6.3 of the Interfederal Strategy for a Smoke-Free Generation, 2022-2028.The WHO Framework Convention on Tobacco Control (FCTC) was ratified by Belgium in November 2005 and came into force on 31 January 2006. Article 11 of the FCTC lays down strict rules for the labelling of tobacco packages. The guidelines devoted to this article specifically recommend the implementation of standardised packaging: ‘The Parties should consider adopting measures to limit or prohibit the use of logos, colours, brand images or promotional texts on packaging other than the brand name and product name printed in normal font and in a standardised colour (plain packaging). This could give greater prominence and effectiveness to health warnings and messages, preventing the form of packaging from diverting consumers‘ attention and countering the design techniques used by the tobacco industry to try to make people believe that some products are less harmful than others’.The guidelines also state: ‘Parties should ensure that the packaging and labelling provisions of Article 11 of the Convention apply equally to all tobacco products sold in places under their jurisdiction and that no distinction is made between locally produced, imported or duty-free products [...]’.The guidelines for Article 13 state: ‘Packaging and product design are important elements of advertising and promotion. Parties should consider adopting requirements for plain packaging to eliminate the effect of advertising or promotion on packaging. Packaging, individual cigarettes or other tobacco products should be free from advertising or promotion and from design features that make the products attractive’.Finally, the implementation of the standardised pack for all tobacco products is one of the WHO's ‘best buys’ in terms of non-communicable diseases.Directive 2014/40/EU of 3 April 2014 on the approximation of the laws, regulations and administrative provisions of the Member States concerning the manufacture, presentation and sale of tobacco products and related products, and repealing Directive 2001/37/EC (hereinafter ‘Directive 2014/40/EU’) does not impose the standardised packet but authorises Member States that so wish to impose it on their territory (Article 24.2).The introduction of the plain packet aims to :- reduce the attractiveness of packaging and brand image; - improve the effectiveness of textual or visual health warnings on tobacco product packs;- reduce consumer misinformation about the dangers of tobacco.Studies show that the introduction of the plain packet has proved its worth and achieved the above objectives.  Some studies also show that the plain packet has increased smoking cessation behaviour among smokers and that it could contribute to the denormalization of tobacco. The rules relating to the standardisation of packaging units and outer packaging already apply in Belgium to cigarettes, rolling tobacco, water pipe tobacco and papers and filters that owe their reputation mainly to a tobacco product. The aim of the project is to extend the standardised pack to other tobacco products, herbal smoking products, appliances and all papers, filters and tubes. As a result, all products that fall within the scope of the Royal Decree of XX on the manufacture and marketing of tobacco products and herbal smoking products will also fall within the scope of the standardised packet. These are two complementary measures.The aim is to harmonise the rules for these products. This is important to prevent manufacturers from using other tobacco products and herbal smoking products to promote their brand and weaken standardised packaging. An example of this type of practice is the introduction of cigarillo's (e.g. Marlboro and Lucky strike) whose packaging unit resembles an ‘old’ cigarette pack. It has been shown that tobacco manufacturers are taking advantage of the fact that plain packaging does not apply to cigars, cigarillos and pipe tobacco.Another objective of this draft decree is to reduce the attractiveness of these products to young people. In terms of behavioural change, some studies suggest that plain packaging may help to dissuade young people from starting or continuing to smoke and to make them more aware of the dangers of smoking. The plain packet has also been found to reduce the attractiveness of cannabis (plant-based smoking products) to young consumers.    The aim is therefore to counter the tobacco industry's marketing strategies, which are well known for targeting teenagers and young adults, as attracting the next ‘generation’ of smokers is essential to the industry's survival.The plain pack is particularly useful in markets such as Belgium, where tobacco advertising is banned. Tobacco research has shown that the importance of packaging increases when other forms of advertising are restricted.The following countries have also extended the standardised pack rules to other products:- Canada,- New Zealand- Australia,- Turkey,- Netherlands,- Ireland,- Finland,- Denmark. France intends to do so.</t>
  </si>
  <si>
    <r>
      <rPr>
        <sz val="11"/>
        <rFont val="Calibri"/>
      </rPr>
      <t>https://members.wto.org/crnattachments/2024/TBT/BEL/24_06875_00_f.pdf
https://members.wto.org/crnattachments/2024/TBT/BEL/24_06875_00_x.pdf</t>
    </r>
  </si>
  <si>
    <t>Partial amendment to the Minimum Requirements for Radiopharmaceuticals</t>
  </si>
  <si>
    <t>The Minimum Requirements for Radiopharmaceuticals are to be partially amended to add the standards for a radiopharmaceutical to be newly approved.</t>
  </si>
  <si>
    <t>Pharmaceutical Products (HS: 30)</t>
  </si>
  <si>
    <t>30 - PHARMACEUTICAL PRODUCTS</t>
  </si>
  <si>
    <r>
      <rPr>
        <sz val="11"/>
        <rFont val="Calibri"/>
      </rPr>
      <t>https://members.wto.org/crnattachments/2024/TBT/JPN/24_06874_00_e.pdf</t>
    </r>
  </si>
  <si>
    <t>Russian Federation</t>
  </si>
  <si>
    <t>Draft Decision amending Section 3 of the Chapter II of the Common sanitary-epidemiological and hygienic requirements for products subject to sanitary-epidemiological supervision (control); (1+1 page(s), in Russian)</t>
  </si>
  <si>
    <t>Decision updates Section 3 of the Chapter II of the Common sanitary-epidemiological and hygienic requirements for products subject to sanitary-epidemiological control which regulates the requirements for materials, reagents, equipment for water treatment and water purification.</t>
  </si>
  <si>
    <t>Materials, reagents, equipment for water treatment and water purification</t>
  </si>
  <si>
    <t>13.060 - Water quality</t>
  </si>
  <si>
    <r>
      <rPr>
        <sz val="11"/>
        <rFont val="Calibri"/>
      </rPr>
      <t>https://docs.eaeunion.org/ria/ru-ru/0106992/ria_11102024</t>
    </r>
  </si>
  <si>
    <t>Draft Commission Delegated Decision amending Decision 2000/532/EC as regards an update of the list of waste in relation to battery-related waste</t>
  </si>
  <si>
    <t>This draft Commission Delegated Decision concerns a targeted amendment of European the List of Waste to take into account the emergence of new battery chemistry and in the context of the new Battery Regulation (EU) 2023/1542.</t>
  </si>
  <si>
    <t>Waste batteries, battery manufacturing waste and intermediates from waste battery recycling (new codes available in the Annex of the Delegated Decision)</t>
  </si>
  <si>
    <t>13.030.30 - Special wastes; 29.220 - Galvanic cells and batteries</t>
  </si>
  <si>
    <r>
      <rPr>
        <sz val="11"/>
        <rFont val="Calibri"/>
      </rPr>
      <t>https://members.wto.org/crnattachments/2024/TBT/EEC/24_06746_01_e.pdf
https://members.wto.org/crnattachments/2024/TBT/EEC/24_06746_00_e.pdf</t>
    </r>
  </si>
  <si>
    <t>Draft resolution 1286, 07 October 2024</t>
  </si>
  <si>
    <t>This Draft Resolution contains provisions on the assessment of the risk to human health of veterinary medicinal products, the maximum residue limits (MRL) of veterinary medicinal products in foods of animal origin and the analysis methods for the purposes of conformity assessment.This draft resoluton will also be notified to the SPS Committee</t>
  </si>
  <si>
    <t>Veterinary medicine (ICS code(s): 11.220)</t>
  </si>
  <si>
    <t>11.220 - Veterinary medicine</t>
  </si>
  <si>
    <r>
      <rPr>
        <sz val="11"/>
        <rFont val="Calibri"/>
      </rPr>
      <t>https://members.wto.org/crnattachments/2024/TBT/BRA/24_06819_00_x.pdf</t>
    </r>
  </si>
  <si>
    <t>DEAS 1223: 2024 Edible macadamia oil– Specification</t>
  </si>
  <si>
    <t>This draft East African Standard specifies requirements, sampling and test methods for virgin and refined macadamia oil derived from the kernel of the macadamia nuts of varieties grown from Macadamia integrifolia and Macadamia tetraphylla and their hybrids intended for human consumption.</t>
  </si>
  <si>
    <t>Animal and vegetable fats and oils (ICS code(s): 67.200.10)</t>
  </si>
  <si>
    <t>Consumer information, labelling (TBT); Prevention of deceptive practices and consumer protection (TBT); Protection of human health or safety (TBT); Quality requirements (TBT); Harmonization (TBT); Reducing trade barriers and facilitating trade (TBT); Cost saving and productivity enhancement (TBT)</t>
  </si>
  <si>
    <r>
      <rPr>
        <sz val="11"/>
        <rFont val="Calibri"/>
      </rPr>
      <t xml:space="preserve">https://members.wto.org/crnattachments/2024/TBT/KEN/24_06766_00_e.pdf
Kenya Bureau of Standards
WTO/TBT National Enquiry Point
P.O. Box: 54974-00200
 Nairobi
 Kenya
Telephone: + (254) 020 605490
 605506/6948258
Fax: + (254) 020 609660/609665
E-mail: info@kebs.org; Website: http://www.kebs.org
</t>
    </r>
  </si>
  <si>
    <t>DEAS 1222: 2024 Edible canola (rapeseed) oil– Specification </t>
  </si>
  <si>
    <t>This draft East African Standard specifies requirements, sampling and test methods for virgin and refined canola (rapeseed) oil derived by extraction from seeds of Brassica napus L., Brassica campestris L., Brassica juncea L. and Brassica tournefortii Gouan species intended for human consumption.</t>
  </si>
  <si>
    <t>1514 - Rape, colza or mustard oil and fractions thereof, whether or not refined, but not chemically modified</t>
  </si>
  <si>
    <r>
      <rPr>
        <sz val="11"/>
        <rFont val="Calibri"/>
      </rPr>
      <t xml:space="preserve">https://members.wto.org/crnattachments/2024/TBT/KEN/24_06761_00_e.pdf
Kenya Bureau of Standards
WTO/TBT National Enquiry Point
P.O. Box: 54974-00200
 Nairobi
 Kenya
Telephone: + (254) 020 605490
 605506/6948258
Fax: + (254) 020 609660/609665
E-mail: info@kebs.org; Website: http://www.kebs.org
</t>
    </r>
  </si>
  <si>
    <t>DEAS 14: 2024 Fats spreads and blended spreads– Specification</t>
  </si>
  <si>
    <t>This draft East African Standard specifies requirements, sampling and test methods for fat spreads and blended spreads.It does not apply to fat spreads derived exclusively from milk and/or milk products to which only other substances necessary for their manufacture have been added such as butter and dairy spreads.</t>
  </si>
  <si>
    <r>
      <rPr>
        <sz val="11"/>
        <rFont val="Calibri"/>
      </rPr>
      <t xml:space="preserve">https://members.wto.org/crnattachments/2024/TBT/KEN/24_06776_00_e.pdf
Kenya Bureau of Standards
WTO/TBT National Enquiry Point
P.O. Box: 54974-00200
 Nairobi
 Kenya
Telephone: + (254) 020 605490
 605506/6948258
Fax: + (254) 020 609660/609665
E-mail: info@kebs.org; Website: http://www.kebs.org
</t>
    </r>
  </si>
  <si>
    <t>151590 - Fixed vegetable fats and oils and their fractions, whether or not refined, but not chemically modified (excl. soya-bean, groundnut, olive, palm, sunflower-seed, safflower, cotton-seed, coconut, palm kernel, babassu, rape, colza and mustard, linseed, maize, castor and sesame oil and microbial oils)</t>
  </si>
  <si>
    <t>Philippines</t>
  </si>
  <si>
    <t>Adoption and Implementation of the ASEAN Mutual Recognition Arrangement for Bioequivalence Study Reports of Generic Medicinal Products </t>
  </si>
  <si>
    <t>The policy adopts the ASEAN Mutual Recognition Arrangement for Bioequivalence Study Reports of Generic Medicinal Products and contains the general rules, regulations, and guidelines for the for the covered generic pharmaceutical products and listing of BE Centres in the ASEAN. </t>
  </si>
  <si>
    <t>Pharmaceutics (ICS code(s): 11.120)</t>
  </si>
  <si>
    <r>
      <rPr>
        <sz val="11"/>
        <rFont val="Calibri"/>
      </rPr>
      <t>https://members.wto.org/crnattachments/2024/TBT/PHL/24_06810_00_e.pdf</t>
    </r>
  </si>
  <si>
    <t>DEAS 297: 2024 Edible soya bean oil– Specification</t>
  </si>
  <si>
    <t>This draft East African Standard specifies the requirements, sampling, and test methods for virgin and refined soya bean (soybean) oil derived from seeds of soya beans (Glycine max (L.) Merr.) intended for human consumption.</t>
  </si>
  <si>
    <r>
      <rPr>
        <sz val="11"/>
        <rFont val="Calibri"/>
      </rPr>
      <t>https://members.wto.org/crnattachments/2024/TBT/KEN/24_06771_00_e.pdf
Kenya Bureau of Standards
WTO/TBT National Enquiry Point
P.O. Box: 54974-00200
 Nairobi
 Kenya
Telephone: + (254) 020 605490
 605506/6948258
Fax: + (254) 020 609660/609665
E-mail: info@kebs.org; Website: http://www.kebs.org</t>
    </r>
  </si>
  <si>
    <t>ConsultationonSRSP-306.4, issue 7</t>
  </si>
  <si>
    <t>Notice is hereby given by the Ministry of Innovation, Science and Economic Development Canada has amended the following standard:SRSP-306.4, Issue 7, “Technical Requirements for Fixed Line-of-Sight Radio Systems Operating in the Band 6425-6930 MHz”, sets out the minimum technical requirements for the efficient use of the band 6425-6930 MHz by point-to-point radio systems in the fixed service.</t>
  </si>
  <si>
    <t>Telecommunications (ICS 33.170)</t>
  </si>
  <si>
    <t>33.170 - Television and radio broadcasting</t>
  </si>
  <si>
    <r>
      <rPr>
        <sz val="11"/>
        <rFont val="Calibri"/>
      </rPr>
      <t>https://www.rabc-cccr.ca/ised-standard-radio-system-plan-srsp-306-4-issue-7-technical-requirements-for-fixed-line-of-sight-radio-systems-operating-in-the-band-6425-6930-mhz/
(English)
https://www.rabc-cccr.ca/fr/isde-plan-normalise-de-reseaux-hertziens-pnrh-3064-7e-edition-prescriptions-techniques-relatives-aux-reseaux-hertziens-du-service-fixe-en-visibilite-directe-fonctionnant-dans-la-bande-6-425-6-93/
(French)</t>
    </r>
  </si>
  <si>
    <t>1507 - Soya-bean oil and its fractions, whether or not refined (excl. chemically modified)</t>
  </si>
  <si>
    <t>DKS 3015-9: 2024 Protection and repair of concrete structures — Definitions, requirements, quality control and evaluation of conformity – Part 9: General principles for the use of products and systems. </t>
  </si>
  <si>
    <t>This Kenya Standard sets out basic considerations for specification of protection and repair of reinforcement and unreinforced concrete structures including pavements, runways, floor slabs and pre-stressed structures using products and systems specified in this series of standards.It shall also cover atmospherically exposed, buried and submerged structure.</t>
  </si>
  <si>
    <t>Concrete structures (ICS code(s): 91.080.40)</t>
  </si>
  <si>
    <t>91.080.40 - Concrete structures</t>
  </si>
  <si>
    <t>Consumer information, labelling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</si>
  <si>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https://members.wto.org/crnattachments/2024/TBT/KEN/24_06782_00_e.pdf
Kenya Bureau of Standards
WTO/TBT National Enquiry Point
P.O. Box: 54974-00200
 Nairobi
 Kenya
Telephone: + (254) 020 605490
 605506/6948258
Fax: + (254) 020 609660/609665
E-mail: info@kebs.org; Website: http://www.kebs.org
</t>
    </r>
  </si>
  <si>
    <t>Kyrgyz Republic</t>
  </si>
  <si>
    <t>Eurasian Economic Commission Collegium Draft Decision on amendments to the Section 19 of the Chapter II of the Common sanitary-epidemiological and hygienic requirements for products subject to sanitary-epidemiological supervision (control)</t>
  </si>
  <si>
    <t>The draft provides for the updating of the Section 19 of the Chapter II of the Common sanitary-epidemiological and hygienic requirements for products subject to sanitary-epidemiological supervision (control) which regulates the requirements for chemical and petrochemical industrial products.</t>
  </si>
  <si>
    <t>Chemical and petrochemical industrial products</t>
  </si>
  <si>
    <t>75.080 - Petroleum products in general</t>
  </si>
  <si>
    <r>
      <rPr>
        <sz val="11"/>
        <rFont val="Calibri"/>
      </rPr>
      <t>https://members.wto.org/crnattachments/2024/TBT/KGZ/24_06590_00_x.pdf
https://members.wto.org/crnattachments/2024/TBT/KGZ/24_06590_01_x.pdf</t>
    </r>
  </si>
  <si>
    <t>DKS 3015-1: 2024 Products and systems for the protection and repair of concrete structures — Definitions, requirements, quality control and evaluation of conformity – Part 1: Definitions </t>
  </si>
  <si>
    <t>This Kenyan Standard defines terms relating to products and systems for repair, for use in maintenance and protection, restoration and strengthening of concrete structures.</t>
  </si>
  <si>
    <r>
      <rPr>
        <sz val="11"/>
        <rFont val="Calibri"/>
      </rPr>
      <t xml:space="preserve">https://members.wto.org/crnattachments/2024/TBT/KEN/24_06760_00_e.pdf
Kenya Bureau of Standards
WTO/TBT National Enquiry Point
P.O. Box: 54974-00200
 Nairobi
 Kenya
Telephone: + (254) 020 605490
 605506/6948258
Fax: + (254) 020 609660/609665
E-mail: info@kebs.org; Website: http://www.kebs.org
</t>
    </r>
  </si>
  <si>
    <t>DEAS 1192: 2024, Dairy based desserts— Specification</t>
  </si>
  <si>
    <t>This Draft East African Standard specifies the requirements, sampling and test methods for dairy based desserts intended for human consumption._x000D_
This standard does not apply to the products covered in EAS 70.</t>
  </si>
  <si>
    <t>Ice cream and ice confectionery (ICS code(s): 67.100.40)</t>
  </si>
  <si>
    <t>210500 - Ice cream and other edible ice, whether or not containing cocoa</t>
  </si>
  <si>
    <t>67.100.40 - Ice cream and ice confectionery</t>
  </si>
  <si>
    <t>National security requirements (TBT); Prevention of deceptive practices and consumer protection (TBT); Protection of human health or safety (TBT); Protection of the environment (TBT); Quality requirements (TBT); Harmonization (TBT); Cost saving and productivity enhancement (TBT)</t>
  </si>
  <si>
    <r>
      <rPr>
        <sz val="11"/>
        <rFont val="Calibri"/>
      </rPr>
      <t>https://members.wto.org/crnattachments/2024/TBT/RWA/24_06751_00_e.pdf</t>
    </r>
  </si>
  <si>
    <t>DRS 581-4: 2024, Alpha- cypermethrin pesticides — Specification — Part 4: Emulsifiable concentrate</t>
  </si>
  <si>
    <t>This Draft Rwanda Standard specifies the requirements, sampling and test methods for emulsifiable concentrate of alpha-cypermethrin used for agricultural purpose.</t>
  </si>
  <si>
    <t>Insecticides (ICS code(s): 65.100.10)</t>
  </si>
  <si>
    <t>65.100.10 - Insecticides</t>
  </si>
  <si>
    <r>
      <rPr>
        <sz val="11"/>
        <rFont val="Calibri"/>
      </rPr>
      <t>https://members.wto.org/crnattachments/2024/TBT/RWA/24_06742_00_e.pdf</t>
    </r>
  </si>
  <si>
    <t>DRS 590: 2024, Pesticides — Determination of total cypermethrin content</t>
  </si>
  <si>
    <t>This Draft Rwanda Standard gives the method for the determination of total cypermethrin content in the technical product by Gas chromatographic method. It is also applicable for formulated products.</t>
  </si>
  <si>
    <r>
      <rPr>
        <sz val="11"/>
        <rFont val="Calibri"/>
      </rPr>
      <t>https://members.wto.org/crnattachments/2024/TBT/RWA/24_06749_00_e.pdf</t>
    </r>
  </si>
  <si>
    <t>Addition of Certain Per- and Polyfluoroalkyl Substances (PFAS) to 
the Toxics Release Inventory (TRI)</t>
  </si>
  <si>
    <t>Proposed rule - The Environmental Protection Agency (EPA) is proposing to add 16 individually listed per- and polyfluoroalkyl substances (PFAS) and 15 PFAS categories to the Toxics Release Inventory (TRI) list of toxic chemicals subject to reporting under the Emergency Planning and Community Right-to-Know Act (EPCRA) and the Pollution Prevention Act (PPA) to comply with the National Defense Authorization Act for Fiscal Year 2020 (NDAA). EPA also addresses how PFAS categories should be treated. Separately, EPA discusses what events may trigger the automatic addition of a PFAS to the TRI pursuant to the NDAA. This discussion does not propose to list chemicals to TRI pursuant to the NDAA, but rather describes what EPA documents and activities involving PFAS would trigger an automatic addition under the NDAA.</t>
  </si>
  <si>
    <t>Per- and polyfluoroalkyl substances;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</si>
  <si>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</si>
  <si>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r>
      <rPr>
        <sz val="11"/>
        <rFont val="Calibri"/>
      </rPr>
      <t>https://members.wto.org/crnattachments/2024/TBT/USA/24_06694_00_e.pdf</t>
    </r>
  </si>
  <si>
    <t>DRS 580-2: 2024, Cypermethrin Pesticides — Specification — Part 2: Emulsifiable concentrates (EC)</t>
  </si>
  <si>
    <t>This Draft Rwanda Standard specifies the requirements for the emulsifiable concentrates pesticides based on cypermethrin for plant protection purpose.</t>
  </si>
  <si>
    <r>
      <rPr>
        <sz val="11"/>
        <rFont val="Calibri"/>
      </rPr>
      <t>https://members.wto.org/crnattachments/2024/TBT/RWA/24_06735_00_e.pdf</t>
    </r>
  </si>
  <si>
    <t>DRS 582: 2024, Guidelines for the production of organic fertilizer and soils amendments from municipal solid wastes</t>
  </si>
  <si>
    <t>This Draft Rwanda Standard provides the guidelines for the production of organic fertilizers and organic soil amendments from municipal solid wastes in order to maintain the sustainability of agro-ecosystems land._x000D_
This document covers the production of organic fertilizer and organic soil amendments from municipal solid wastes using composting or vermicomposting technology. It focuses on the selection of raw materials, production processes, quality control and documentation to ensure consistency, sustainability and consumer trust._x000D_
It also covers the organizational and practical advice on the management of the human, technical and administrative factors affecting the quality of final product.</t>
  </si>
  <si>
    <t>Fertilizers (ICS code(s): 65.080)</t>
  </si>
  <si>
    <t>65.080 - Fertilizers</t>
  </si>
  <si>
    <r>
      <rPr>
        <sz val="11"/>
        <rFont val="Calibri"/>
      </rPr>
      <t>https://members.wto.org/crnattachments/2024/TBT/RWA/24_06744_00_e.pdf</t>
    </r>
  </si>
  <si>
    <t>DRS 581-1: 2024, Alpha- cypermethrin Pesticides — Specification — Part 1: Technical material</t>
  </si>
  <si>
    <t>This Draft Rwanda Standard specifies the requirements for the technical material of alpha-cypermethrin used for agricultural purpose.</t>
  </si>
  <si>
    <r>
      <rPr>
        <sz val="11"/>
        <rFont val="Calibri"/>
      </rPr>
      <t>https://members.wto.org/crnattachments/2024/TBT/RWA/24_06739_00_e.pdf</t>
    </r>
  </si>
  <si>
    <t>Part 2, Cyber Security Bill 2024</t>
  </si>
  <si>
    <t>The proposed Australian Cyber Security Bill establishes the power for the relevant Minister to make mandatory security standards for smart devices, also known as Internet of Things (IoT) devices, under Ministerial rules. To ensure international alignment, Australia will define these devices as relevant connectable products, consistent with the UK definition per section 5 of the Product Safety and Telecommunications Act2022. Under the Cyber Security Bill, responsible entities will be required to manufacture and/or supply smart devices in Australia in compliance with the relevant security standard for the specified device. Responsible entities will be required to provide a statement of compliance if requested by the Secretary of the Department of Home Affairs. Standards made under Ministerial rules could apply to all devices that meet the definition of relevant connectable product, or be limited to a subset, type, or class of devices, which will be defined in the relevant security standard under rules. All security standards introduced as rules under the proposed Cyber Security Bill will be subject to a 28 day consultation period prior to being introduced under this Bill. </t>
  </si>
  <si>
    <t>Smart devices (also known as internet-of-things devices) defined as relevant connectable products in the proposed Cyber Security Bill.Some examples include, but are not limited to, the following products and their HS codes (permitted they are an internet or network connectable version of that product):Smart TV – 852872Wireless headphones – 851830Smart LED light bulbs – 853952Baby monitors – 852560Connected doorbells – 853180Smart vacuum cleaner - 850811</t>
  </si>
  <si>
    <t>853952 - Light-emitting diode "LED" lamps; 853180 - Electric sound or visual signalling apparatus (excl. indicator panels with liquid crystal devices or light emitting diodes, burglar or fire alarms and similar apparatus and apparatus for cycles, motor vehicles and traffic signalling); 852872 - Reception apparatus for television, colour, whether or not incorporating radio-broadcast receivers or sound or video recording or reproducing apparatus, designed to incorporate a video display or screen; 852560 - Transmission apparatus for radio-broadcasting or television, incorporating reception apparatus; 851830 - Headphones and earphones, whether or not combined with microphone, and sets consisting of a microphone and one or more loudspeakers (excl. telephone sets, hearing aids and helmets with built-in headphones, whether or not incorporating a microphone); 850811 - Vacuum cleaners, incl. dry cleaners and wet vacuum cleaners, with self-contained electric motor, power &lt;= 1 500 W and having a dust bag or other receptacle capacity &lt;= 20 l</t>
  </si>
  <si>
    <r>
      <rPr>
        <sz val="11"/>
        <rFont val="Calibri"/>
      </rPr>
      <t>https://members.wto.org/crnattachments/2024/TBT/AUS/24_06727_00_e.pdf
https://www.aph.gov.au/Parliamentary_Business/Bills_Legislation/Bills_Search_Results/Result?bId=r7250</t>
    </r>
  </si>
  <si>
    <t>DRS 583: 2024, Aluminium and aluminium alloys — Bare foil for food packaging — Specification</t>
  </si>
  <si>
    <t>This Draft Rwanda Standard specifies requirements, sampling and test methods for annealed aluminium and aluminium alloy bare foil for food packaging._x000D_
It is applicable to 0.011 mm (11μm) and 0.0750 mm (75.0μm) of thickness.</t>
  </si>
  <si>
    <t>Aluminium and aluminium alloys (ICS code(s): 77.120.10)</t>
  </si>
  <si>
    <t>77.120.10 - Aluminium and aluminium alloys</t>
  </si>
  <si>
    <r>
      <rPr>
        <sz val="11"/>
        <rFont val="Calibri"/>
      </rPr>
      <t>https://members.wto.org/crnattachments/2024/TBT/RWA/24_06745_00_e.pdf</t>
    </r>
  </si>
  <si>
    <t>DUS DARS 1293:2024, Insect products for animal feeds — Code of good practice in production, processing and use in animal feeding, First editionNote: This Draft Uganda Standard was also notified to the SPS Committee.</t>
  </si>
  <si>
    <t>This Draft Uganda Standard covers insect production, processing, placing on the market and use in animal feeding.</t>
  </si>
  <si>
    <t>Insects, fit for human consumption (HS code(s): 041010); Other standards related to farming and forestry (ICS code(s): 65.020.99)</t>
  </si>
  <si>
    <t>041010 - Insects, fit for human consumption</t>
  </si>
  <si>
    <t>65.020.99 - Other standards related to farming and forestry</t>
  </si>
  <si>
    <t>Consumer information, labelling (TBT); Prevention of deceptive practices and consumer protection (TBT); Quality requirements (TBT); Harmonization (TBT); Cost saving and productivity enhancement (TBT)</t>
  </si>
  <si>
    <t>Animal health</t>
  </si>
  <si>
    <r>
      <rPr>
        <sz val="11"/>
        <rFont val="Calibri"/>
      </rPr>
      <t>https://members.wto.org/crnattachments/2024/TBT/UGA/24_06696_00_e.pdf</t>
    </r>
  </si>
  <si>
    <t>Madagascar</t>
  </si>
  <si>
    <t>Projet de règlement technique sur la vanille destiné à la commercialisation sur la marché local et / ou à l'exportation (Draft technical regulations for vanilla to be marketed on the domestic market and/or for export) (12 pages, in French)</t>
  </si>
  <si>
    <t>Draft technical regulations for vanilla to be marketed on the domestic market and/or for export (12 pages, in French). This draft Order concerns all forms of vanilla (pods, seeds and powder) belonging to the species Vanilla fragrans (Salisbury) Ames syn. Vanilla planifolia Andrews. It establishes the physico-chemical requirements to be met by each of these forms of vanilla, including water content, vanillin content and pod length. It also provides guidance on packaging, packing, storage, sampling and controls. The list of applicable definitions and the test methods are contained in the annexes. G/TBT/N/MDG/1 - 2 -</t>
  </si>
  <si>
    <t>Coffee, tea, maté and spices (HS code: 09); Vanilla (HS code: 09051000): General considerations. Terminology. Standardization. Documentation (ICS code: 01); Agriculture (ICS code: 65)</t>
  </si>
  <si>
    <t>09 - COFFEE, TEA, MATÉ AND SPICES</t>
  </si>
  <si>
    <t>01 - Generalities. Terminology. Standardization. Documentation; 65 - Agriculture</t>
  </si>
  <si>
    <t>Consumer information, labelling (TBT); Prevention of deceptive practices and consumer protection (TBT); Quality requirements (TBT); Harmonization (TBT); Reducing trade barriers and facilitating trade (TBT)</t>
  </si>
  <si>
    <r>
      <rPr>
        <sz val="11"/>
        <rFont val="Calibri"/>
      </rPr>
      <t>https://members.wto.org/crnattachments/2024/TBT/MDG/24_06725_00_f.pdf</t>
    </r>
  </si>
  <si>
    <t>DRS 578: 2024, Pesticide — Guidelines on good labelling practices</t>
  </si>
  <si>
    <t>This Draft Rwanda Standard specifies the safety precautions and related matters, on the label or accompanying instructions of pesticide products.</t>
  </si>
  <si>
    <t>(ICS code(s): 65.100.01)</t>
  </si>
  <si>
    <t>65.100.01 - Pesticides and other agrochemicals in general</t>
  </si>
  <si>
    <r>
      <rPr>
        <sz val="11"/>
        <rFont val="Calibri"/>
      </rPr>
      <t>https://members.wto.org/crnattachments/2024/TBT/RWA/24_06732_00_e.pdf</t>
    </r>
  </si>
  <si>
    <t>DUS DARS 1292:2024, Edible insects— Good farming and wild harvesting practices, First EditionNote: This Draft Uganda Standard was also notified to the SPS Committee.</t>
  </si>
  <si>
    <t>This Draft Uganda Standard provides the requirements for sustainable establishment and operation of wild harvesting and/or domesticated insect farming for human and animal consumption. Annex A provides a general guidance for farming and wild harvesting of insects. The draft standard is not applicable to post-harvest handling and processing of insects into value added products. The draft standard is not applicable to post-harvest handling and processing of insects into value added products.</t>
  </si>
  <si>
    <t>Insects, fit for human consumption (HS code(s): 041010); (ICS code(s): 65.020.99)</t>
  </si>
  <si>
    <t>Consumer information, labelling (TBT); Protection of the environment (TBT); Quality requirements (TBT); Harmonization (TBT); Cost saving and productivity enhancement (TBT)</t>
  </si>
  <si>
    <r>
      <rPr>
        <sz val="11"/>
        <rFont val="Calibri"/>
      </rPr>
      <t>https://members.wto.org/crnattachments/2024/TBT/UGA/24_06698_00_e.pdf</t>
    </r>
  </si>
  <si>
    <t>DRS 581-3: 2024, Alpha-cypermethrin pesticides — Specification — Part 3: Suspension concentrate</t>
  </si>
  <si>
    <t>This Draft Rwanda Standard specifies the requirements, sampling and test methods for suspension concentrate of alpha-cypermethrin used for agricultural purpose.</t>
  </si>
  <si>
    <r>
      <rPr>
        <sz val="11"/>
        <rFont val="Calibri"/>
      </rPr>
      <t>https://members.wto.org/crnattachments/2024/TBT/RWA/24_06741_00_e.pdf</t>
    </r>
  </si>
  <si>
    <t>DRS 581-5: 2024, Alpha-cypermethrin Pesticides — Specification — Part 5: Ultra low volume liquid (ULV)</t>
  </si>
  <si>
    <t>This Draft Rwanda Standard specifies the requirements, sampling and test methods for ultra-low volume liquid of alpha-cypermethrin used for agricultural purpose.</t>
  </si>
  <si>
    <r>
      <rPr>
        <sz val="11"/>
        <rFont val="Calibri"/>
      </rPr>
      <t>https://members.wto.org/crnattachments/2024/TBT/RWA/24_06743_00_e.pdf</t>
    </r>
  </si>
  <si>
    <t>DRS 591: 2024, Pesticides — Determination of total cypermethrin content and diastero isomer ratio</t>
  </si>
  <si>
    <t>This Draft Rwanda Standard gives the method for the determination of total cypermethrin content and diastero isomer ratio in technical and technical concentrates of cypermethrin by the high performance liquid chromatographic (HPLC) method._x000D_
NOTE:  The test method given in DRS 590 for the determination of total cypermethrin gives results of greater precision.</t>
  </si>
  <si>
    <r>
      <rPr>
        <sz val="11"/>
        <rFont val="Calibri"/>
      </rPr>
      <t>https://members.wto.org/crnattachments/2024/TBT/RWA/24_06750_00_e.pdf</t>
    </r>
  </si>
  <si>
    <t>DRS 579: 2024, Pesticides — Guidelines for retail, distribution, storage and handling</t>
  </si>
  <si>
    <t>This Draft Rwanda Standard provides the guidelines for retail, distribution, handling and storage of pesticides.</t>
  </si>
  <si>
    <t>Pesticides and other agrochemicals in general (ICS code(s): 65.100.01)</t>
  </si>
  <si>
    <r>
      <rPr>
        <sz val="11"/>
        <rFont val="Calibri"/>
      </rPr>
      <t>https://members.wto.org/crnattachments/2024/TBT/RWA/24_06733_00_e.pdf</t>
    </r>
  </si>
  <si>
    <t>DRS 580-4: 2024, Cypermethrin Pesticides — Specification — Part 4: Ultra low volume liquids (ULV)</t>
  </si>
  <si>
    <t>This Draft Rwanda Standard specifies the requirements for the cypermethrin Ultra Low Volume liquids (ULV) for plant protection purpose.</t>
  </si>
  <si>
    <r>
      <rPr>
        <sz val="11"/>
        <rFont val="Calibri"/>
      </rPr>
      <t>https://members.wto.org/crnattachments/2024/TBT/RWA/24_06737_00_e.pdf</t>
    </r>
  </si>
  <si>
    <t>DRS 581-2: 2024, Alpha-cypermethrin Pesticides — Specification — Part 2: Wettable powder</t>
  </si>
  <si>
    <t>This Draft Rwanda Standard specifies the requirements, sampling and test methods for wettable powder of alpha-cypermethrin used for agricultural purpose.</t>
  </si>
  <si>
    <r>
      <rPr>
        <sz val="11"/>
        <rFont val="Calibri"/>
      </rPr>
      <t>https://members.wto.org/crnattachments/2024/TBT/RWA/24_06740_00_e.pdf</t>
    </r>
  </si>
  <si>
    <t>DRS 587: 2024, Sunflower seeds for oil extraction — Specification</t>
  </si>
  <si>
    <t>This draft Rwanda standards specifies the requirements, sampling and test methods for sunflower (Helianthus annuus, L.) seed for oil extraction.</t>
  </si>
  <si>
    <t>Oilseeds (ICS code(s): 67.200.20)</t>
  </si>
  <si>
    <t>120600 - Sunflower seeds, whether or not broken</t>
  </si>
  <si>
    <t>67.200.20 - Oilseeds</t>
  </si>
  <si>
    <r>
      <rPr>
        <sz val="11"/>
        <rFont val="Calibri"/>
      </rPr>
      <t>https://members.wto.org/crnattachments/2024/TBT/RWA/24_06747_00_e.pdf</t>
    </r>
  </si>
  <si>
    <t>DRS 580-1: 2024, Cypermethrin Pesticides — Specification — Part 1: Technical material (TC)</t>
  </si>
  <si>
    <t>This Draft Rwanda Standard specifies the requirements for the technical material of cypermethrin based pesticides for plant protection purpose.</t>
  </si>
  <si>
    <r>
      <rPr>
        <sz val="11"/>
        <rFont val="Calibri"/>
      </rPr>
      <t>https://members.wto.org/crnattachments/2024/TBT/RWA/24_06734_00_e.pdf</t>
    </r>
  </si>
  <si>
    <t>Modifica Resolución N°9.074 de 2018 y Resolución N°1.557 de 2014 en el sentido de incorporar y actualizar autorizaciones especiales para plaguicidas naturales y sintéticos (Amendments to Resolution No. 9.074 of 2018 and Resolution No. 1.557 of 2014 in order to incorporate and update special authorizations for natural and synthetic pesticides) (6 pages, in Spanish)</t>
  </si>
  <si>
    <t>The notified document addresses the need to update the SAG requirements contained in the regulatory provisions of Resolution No. 9.074/2018 in accordance with Resolution No. 1.557/2014. In addition, it incorporates new terms introduced in the new regulations and includes, inter alia, digitalization and electronic signatures. Further details can be found in the document attached to this notification.</t>
  </si>
  <si>
    <t>Special authorizations for natural and synthetic pesticides.</t>
  </si>
  <si>
    <t>3808 - Insecticides, rodenticides, fungicides, herbicides, anti-sprouting products and plant-growth regulators, disinfectants and similar products, put up for retail sale or as preparations or articles, e.g. sulphur-treated bands, wicks and candles, and fly-papers</t>
  </si>
  <si>
    <t>65.100 - Pesticides and other agrochemicals</t>
  </si>
  <si>
    <r>
      <rPr>
        <sz val="11"/>
        <rFont val="Calibri"/>
      </rPr>
      <t>https://members.wto.org/crnattachments/2024/TBT/CHL/24_06726_00_s.pdf</t>
    </r>
  </si>
  <si>
    <t>DRS 560-3: 2024, Cypermethrin Pesticides — Specification — Part 3: Wettable powders (WP)</t>
  </si>
  <si>
    <t>This Draft Rwanda Standard specifies the requirements for the cypermethrin pesticides in form of Wettable Powders (WP) for plant protection purpose.</t>
  </si>
  <si>
    <r>
      <rPr>
        <sz val="11"/>
        <rFont val="Calibri"/>
      </rPr>
      <t>https://members.wto.org/crnattachments/2024/TBT/RWA/24_06736_00_e.pdf</t>
    </r>
  </si>
  <si>
    <t>DRS 580-5: 2024, Cypermethrin Pesticides — Specification — Part 5: Technical concentrates (TK)</t>
  </si>
  <si>
    <t>This Standard specifies the requirements for the technical concentrates of cypermethrin (for plant protection purpose).</t>
  </si>
  <si>
    <r>
      <rPr>
        <sz val="11"/>
        <rFont val="Calibri"/>
      </rPr>
      <t>https://members.wto.org/crnattachments/2024/TBT/RWA/24_06738_00_e.pdf</t>
    </r>
  </si>
  <si>
    <t>DUS DARS 1296:2024, Edible insects— Guideline on safety of foods based on edible insects, First editionNote: This Draft Uganda Standard was also notified to the SPS Committee</t>
  </si>
  <si>
    <t>This Draft Uganda Standard addresses food safety requirements for foods based on edible insects and their products</t>
  </si>
  <si>
    <t>Prevention of deceptive practices and consumer protection (TBT); Protection of human health or safety (TBT); Protection of animal or plant life or health (TBT); Harmonization (TBT); Cost saving and productivity enhancement (TBT)</t>
  </si>
  <si>
    <r>
      <rPr>
        <sz val="11"/>
        <rFont val="Calibri"/>
      </rPr>
      <t>https://members.wto.org/crnattachments/2024/TBT/UGA/24_06616_00_e.pdf</t>
    </r>
  </si>
  <si>
    <t>Egypt</t>
  </si>
  <si>
    <t>Draft of Egyptian standard ES for “ buoyant aids for swimming instruction part 2: safety requirements and test methods for buoyant aids to be held " </t>
  </si>
  <si>
    <t>This draft of Egyptian standard specifies safety requirements for construction, performance, sizing and marking for swimming devices intended to assist users with movement through the water in the early stages of water awareness, while learning to swim or while learning part of a swimming stroke. It also gives methods of test for verification of these requirements._x000D_
This part 2 of EN 13138 applies only to class C swimming devices that are designed to be held in the hands or by the body. Typical swimming devices include kick boards and pull/kick boards. These swimming devices are used to assist in learning to swim or to assist with swimming strokes and improving specific elements of the stroke, which have either inherent buoyancy or can be inflated._x000D_
It does not apply to pull buoys, swim rings, lifebuoys, buoyancy aids, lifejackets or aquatic toys.Worth mentioning is that this draft standard is technically identical with EN 13138-2/2021</t>
  </si>
  <si>
    <t>Lifejackets, buoyancy aids and flotation devices (ICS code(s): 13.340.70); Outdoor and water sports equipment (ICS code(s): 97.220.40)</t>
  </si>
  <si>
    <t>13.340.70 - Lifejackets, buoyancy aids and flotation devices; 97.220.40 - Outdoor and water sports equipment</t>
  </si>
  <si>
    <t>Draft of Egyptian standard for "Fire-fighting pumps. Portable pumps. Safety and performance requirements, tests"; </t>
  </si>
  <si>
    <t>This draft of Egyptian standard applies to portable pumps using fire-fighting centrifugal pumps as defined in EN 1028, driven by an internal combustion engine and not intended to be permanently installed in fire-fighting and rescue service vehicles and not intended for prolonged unattended operation.This document deals with all significant hazards, hazardous situations and events relevant to portable firefighting pumps and specifies performance requirements for portable pumps in its scope.Worth mentioning is that this Draft standard adopts the technical content of EN 14466:2005+A1:2008</t>
  </si>
  <si>
    <t>Fire-fighting (ICS code(s): 13.220.10)</t>
  </si>
  <si>
    <t>DUS DARS 1294:2024, Edible insects — Good agricultural practice on cricket farming, First editionNote: This Draft Uganda Standard was also notified to the SPS Committee.</t>
  </si>
  <si>
    <t>This Draft Uganda Standard covers the requirements of good agricultural practices for cricketfarming, to producecrickets of good quality which are safe for human consumption.</t>
  </si>
  <si>
    <t>Prevention of deceptive practices and consumer protection (TBT); Protection of human health or safety (TBT); Protection of animal or plant life or health (TBT); Quality requirements (TBT); Harmonization (TBT); Cost saving and productivity enhancement (TBT)</t>
  </si>
  <si>
    <r>
      <rPr>
        <sz val="11"/>
        <rFont val="Calibri"/>
      </rPr>
      <t>https://members.wto.org/crnattachments/2024/TBT/UGA/24_06658_00_e.pdf</t>
    </r>
  </si>
  <si>
    <t>Draft of Egyptian standard ES “buoyant aids for swimming instruction part1: safety requirements and test methods for buoyant aids to be worn"</t>
  </si>
  <si>
    <t>This draft of Egyptian standard specifies safety and in water performance requirements for construction, sizing, marking and information supplied by the manufacturer for swimming aids intended to ensure a degree of buoyancy to assist beginners with movement through the water while learning to swim or while learning part of a swimming stroke. It also gives methods of test for verification of these requirements._x000D_
This document applies only to swimming devices that are designed to be worn, to be securely attached to the body and which have either inherent buoyancy or can be inflated. It only applies to class B swimming devices intended to introduce the user to the range of swimming strokes._x000D_
It does not apply to class A or class C swimming devices, to pull buoys, swim rings, lifebuoys, buoyancy aids, lifejackets or aquatic toys._x000D_
This document is not applicable for products known as 'baby neck rings' aiming to keep the user's airways above the water level.Worth mentioning is that this draft standard is technically identical with EN 13138-1/2012+AC 2022</t>
  </si>
  <si>
    <t>DUS DARS 2050:2024, Edible insects— Edible dried caterpillars — Specification, First EditionNote: This Draft Uganda Standard was also notified to the SPS Committee.</t>
  </si>
  <si>
    <t>This Draft Uganda Standard specifies the requirements for sampling and test methods for edible dried caterpillar intended for human consumption.</t>
  </si>
  <si>
    <r>
      <rPr>
        <sz val="11"/>
        <rFont val="Calibri"/>
      </rPr>
      <t>https://members.wto.org/crnattachments/2024/TBT/UGA/24_06613_00_e.pdf</t>
    </r>
  </si>
  <si>
    <t>Draft of Egyptian standard for " Fire-fighting pumps - Fire-fighting centrifugal pumps without primer - Part 2: Verification of general and safety requirements"; </t>
  </si>
  <si>
    <t>This draft of Egyptian standard covers verification of the general and safety requirements of fire-fighting centrifugal pumps without primer as specified in EN 14710-1:2005+A2._x000D_
NOTE The tests can also be applied to pumps with nominal delivery rates greater than 10 000 l/min._x000D_
This document does not apply to fire-fighting centrifugal pumps without primer that are manufactured before the date of publication by CEN of this document.Worth mentioning is that this Draft standard adopts the technical content of EN 14710-2:2005+A2:2008 </t>
  </si>
  <si>
    <t>Fire-fighting (ICS code(s): 13.220.10); Pumps (ICS code(s): 23.080)</t>
  </si>
  <si>
    <t>13.220.10 - Fire-fighting; 23.080 - Pumps</t>
  </si>
  <si>
    <t>DUS DARS 1295:2024, Edible insects— Good hygiene practices for insect farming and processing — Code of practice, First editionNote: This Draft Uganda Standard was also notified to the SPS Committee.</t>
  </si>
  <si>
    <t>This Draft Uganda Standard covers the production of insects destined for human consumption and encompasses all production steps, from the feeding of the insects, their breeding, the killing and other processing steps, storage, transport or retail activities, to the final delivery of the product to consumers.</t>
  </si>
  <si>
    <t>Consumer information, labelling (TBT); Prevention of deceptive practices and consumer protection (TBT); Protection of human health or safety (TBT); Protection of animal or plant life or health (TBT); Quality requirements (TBT); Harmonization (TBT); Cost saving and productivity enhancement (TBT)</t>
  </si>
  <si>
    <r>
      <rPr>
        <sz val="11"/>
        <rFont val="Calibri"/>
      </rPr>
      <t>https://members.wto.org/crnattachments/2024/TBT/UGA/24_06676_00_e.pdf</t>
    </r>
  </si>
  <si>
    <t>Draft of Egyptian standard for " Pump system energy assessment"; </t>
  </si>
  <si>
    <t>This draft of Egyptian standard specifies requirements for conducting and reporting the results of a pumping system energy assessment (hereafter referenced as "assessment") that considers the entire pumping system, from energy inputs to the work performed as the result of these inputs.The objective of a pumping system energy assessment is to determine the current energy consumption of an existing system and identify ways to improve system efficiency.Worth mentioning is that this Draft standard adopts the technical content of ISO/ASME 14414:2019</t>
  </si>
  <si>
    <t>Pumps (ICS code(s): 23.080)</t>
  </si>
  <si>
    <t>23.080 - Pumps</t>
  </si>
  <si>
    <t>The Ministerial Decree No. 446/2024 (1 page(s), in Arabic) mandating the Egyptian Standard ES 3018-1 for " caviar and other fish egg- part 1:sturgeon caviar "; </t>
  </si>
  <si>
    <t>The Ministerial Decree No. 446/2024 gives the producers and importers a six-month transitional period to abide by the Egyptian standard ES 3018-1 which applies to granular sturgeon caviar of the fish of the Acipenseridae family.Worth mentioning is that this standard is technically identical with Codex Standard No. 291/2010 amended in 2013,2018.</t>
  </si>
  <si>
    <t>Fish and fishery products (ICS code(s): 67.120.30)</t>
  </si>
  <si>
    <t>160431 - Caviar</t>
  </si>
  <si>
    <t>67.120.30 - Fish and fishery products</t>
  </si>
  <si>
    <t>The Ministerial Decree No. 446/2024 (1 page(s), in Arabic) mandating the Egyptian Standard ES 3018-2 for “ caviar and other fish eggs - part 2: roe/ caviar substitutes ”</t>
  </si>
  <si>
    <t>The Ministerial Decree No. 446/2024 gives the producers and importers a six-month transitional period to abide by the Egyptian standard ES 3018-2 which applies to granular sturgeon caviar of the fish of the Acipenseridae family.Worth mentioning is that this standard has been formulated according to National Studies.</t>
  </si>
  <si>
    <t>160432 - Caviar substitutes prepared from fish eggs</t>
  </si>
  <si>
    <t>Draft of Egyptian standard for " Pumps. Rotodynamic pumps. Minimum required efficiency of water pumps and determination of Minimum Efficiency Index (MEI)"; </t>
  </si>
  <si>
    <t>This draft of Egyptian standard specifies performance requirements (methods and procedures for testing and calculating) for determining the Minimum Efficiency Index (MEI) of rotodynamic glanded water pumps for pumping clean water, including where integrated in other products.The pump types and sizes covered by this document are described in the Annex A. These pumps are designed and produced as duty pumps for pressures up to 16 bar for end suction pumps and up to 25 bar for multistage pumps, for all pumps designed for fluid temperatures between -10 °C and +120 °C. Also covered are 4” (10,16 cm) and 6” (15,24 cm) submersible multistage pumps designed for fluid temperatures between 0 °C and 90 °C.Worth mentioning is that this Draft standard adopts the technical content of BS EN 16480:2021</t>
  </si>
  <si>
    <t>Draft of Egyptian standard for "Fire-fighting pumps. Fire-fighting centrifugal pumps without primer Classification, general and safety requirements"; </t>
  </si>
  <si>
    <t>This draft of Egyptian standard applies to centrifugal pumps without priming devices for fire-fighting use designed as_x000D_
-   floating pumps (FPN F),_x000D_
-   submersible pumps (FPN S) or_x000D_
-   boosted pumps (FPN B)._x000D_
Fire-fighting centrifugal pumps without primer are defined as terminated by their inlet and outlet connections as well as by their shaft ends.This document applies for fire-fighting centrifugal pumps without priming devices for use under ambient temperatures between -15 °C and 40 °C._x000D_
NOTE 1   For special conditions, -30° C; see 6.11. _x000D_
This document does not apply to fire-fighting centrifugal pumps without primer of which the only power source is directly applied manual effort.Worth mentioning is that this Draft standard adopts the technical content of BS EN 14710-1:2005+A2:2008</t>
  </si>
  <si>
    <t>Draft Commission Implementing Decision repealing Implementing Decision (EU) 2024/2410 postponing the expiry date of the approval of dinotefuran for use in biocidal products of product-type 18 in accordance with Regulation (EU) No 528/2012 of the European Parliament and of the Council</t>
  </si>
  <si>
    <t>This draft Commission Implementing Decision repeals the postponement of the expiry date of the approval of dinotefuran as an active substance for use in biocidal products of product type 18.On 11 November 2020, an application was submitted in accordance with Article 13(1) of the Regulation (EU) No 528/2012 of the European Parliament and of the Council (BPR) for the renewal of the approval of dinotefuran for PT18. On 28 May 2024 the Agency adopted its opinion on dinotefuran for PT18, having regard to the conclusions of the evaluating competent authority.Given the opinion of the Agency, it is appropriate to renew the approval of dinotefuran for PT 18. Consequently, a draft Implementing Regulation is being prepared to renew the approval of dinotefuran for PT18 (examination procedure under Regulation (EU) No 182/2011).Further to that Implementing Regulation, it is necessary to repeal the postponement of the expiry date of the approval of dinotefuran. The present draft Decision therefore intends to repeal Decision (EU) 2024/2410 postponing the expiry date of the approval of dinotefuran for PT18.</t>
  </si>
  <si>
    <r>
      <rPr>
        <sz val="11"/>
        <rFont val="Calibri"/>
      </rPr>
      <t>https://members.wto.org/crnattachments/2024/TBT/EEC/24_06591_00_e.pdf</t>
    </r>
  </si>
  <si>
    <t>Amendment to the Enforcement Order of Industrial Safety and Health Act and related ordinances about the chemical substances subject to labelling and notice through SDS, etc.</t>
  </si>
  <si>
    <t>The Enforcement Order of Industrial Safety and Health Act and related ordinances are to be partially amended to place obligations on the business operators relating to the chemical substances subject to labelling and notice through SDS, etc. Some chemical substances are excluded from the obligations.</t>
  </si>
  <si>
    <t>Chemical substances listed in Appendix 1 and 2, and preparations containing them</t>
  </si>
  <si>
    <r>
      <rPr>
        <sz val="11"/>
        <rFont val="Calibri"/>
      </rPr>
      <t>https://members.wto.org/crnattachments/2024/TBT/JPN/24_06592_00_e.pdf</t>
    </r>
  </si>
  <si>
    <t>Liquid glucose (glucose syrup) — Specification</t>
  </si>
  <si>
    <t>This Draft East Africa Standard specifies the requirements, sampling and methods of test for liquid glucose (glucose syrup) for direct human consumption or further processing.</t>
  </si>
  <si>
    <t>Food technology (ICS code(s): 67)</t>
  </si>
  <si>
    <t>170240 - Glucose in solid form and glucose syrup, not containing added flavouring or colouring matter, and containing in the dry state &gt;= 20% and &lt; 50% by weight of fructose (excl. invert sugar); 170230 - Glucose in solid form and glucose syrup, not containing added flavouring or colouring matter and not containing fructose or containing in the dry state, &lt; 20% by weight of fructose</t>
  </si>
  <si>
    <t>National security requirements (TBT); Consumer information, labelling (TBT); Protection of human health or safety (TBT); Quality requirements (TBT); Harmonization (TBT); Reducing trade barriers and facilitating trade (TBT)</t>
  </si>
  <si>
    <r>
      <rPr>
        <sz val="11"/>
        <rFont val="Calibri"/>
      </rPr>
      <t>https://members.wto.org/crnattachments/2024/TBT/BDI/24_06563_00_e.pdf</t>
    </r>
  </si>
  <si>
    <t>Brown sugar — Specification</t>
  </si>
  <si>
    <t>This Draft East Africa Standard specifies the requirements, sampling and methods of test for light brown and brown sugar for direct human consumption or further processing._x000D_
This standard does not apply to soft brown sugar</t>
  </si>
  <si>
    <t>Sugar and sugar products (ICS code(s): 67.180.10)</t>
  </si>
  <si>
    <t>170199 - Cane or beet sugar and chemically pure sucrose, in solid form (excl. cane and beet sugar containing added flavouring or colouring and raw sugar)</t>
  </si>
  <si>
    <t>67.180.10 - Sugar and sugar products</t>
  </si>
  <si>
    <t>National security requirements (TBT); Consumer information, labelling (TBT); Protection of human health or safety (TBT); Protection of the environment (TBT); Quality requirements (TBT); Harmonization (TBT); Reducing trade barriers and facilitating trade (TBT)</t>
  </si>
  <si>
    <r>
      <rPr>
        <sz val="11"/>
        <rFont val="Calibri"/>
      </rPr>
      <t>https://members.wto.org/crnattachments/2024/TBT/BDI/24_06573_00_e.pdf</t>
    </r>
  </si>
  <si>
    <t>Hard-boiled sweets — Specification</t>
  </si>
  <si>
    <t>This draft East African Standard specifies requirements, sampling and methods of test for hard-boiled sweets for direct human consumption.</t>
  </si>
  <si>
    <t>170490 - Sugar confectionery not containing cocoa, incl. white chocolate (excl. chewing gum)</t>
  </si>
  <si>
    <r>
      <rPr>
        <sz val="11"/>
        <rFont val="Calibri"/>
      </rPr>
      <t>https://members.wto.org/crnattachments/2024/TBT/BDI/24_06568_00_e.pdf</t>
    </r>
  </si>
  <si>
    <t>Molasses for Industrial use — Specification</t>
  </si>
  <si>
    <t>This draft East African Standard specifies requirements, methods of test and sampling for molasses for industrial use._x000D_
This standard does not cover molasses as a direct feed for livestock</t>
  </si>
  <si>
    <t>1703 - Molasses resulting from the extraction or refining of sugar</t>
  </si>
  <si>
    <r>
      <rPr>
        <sz val="11"/>
        <rFont val="Calibri"/>
      </rPr>
      <t>https://members.wto.org/crnattachments/2024/TBT/BDI/24_06583_00_e.pdf</t>
    </r>
  </si>
  <si>
    <t>Finland</t>
  </si>
  <si>
    <t>Draft Decree of the Ministry of Social Affairs and Health amending the Decree of the Ministry of Social Affairs and Health on the labelling and other layout elements of tobacco and related products and their unit packets </t>
  </si>
  <si>
    <t>Technical details on the health warning required for unit packets of smokeless nicotine products</t>
  </si>
  <si>
    <t>Smokeless nicotine products</t>
  </si>
  <si>
    <t>Technical Regulation of Automated Vehicles</t>
  </si>
  <si>
    <t>This Technical Regulation aims to determine the basic safety requirements for the automated driving system (ADS) of fully automated vehicles, included in the scope of this regulation, and to determine the conformity assessment procedures of fully automated vehicles with which suppliers shall comply, to ensure the preservation of the environment and the health and safety of the consumers and road users.</t>
  </si>
  <si>
    <t xml:space="preserve">Motor vehicles for the transport of &gt;= 10 persons, incl. driver (HS code(s): 8702); Motor cars and other motor vehicles principally designed for the transport of </t>
  </si>
  <si>
    <t>8702 - Motor vehicles for the transport of &gt;= 10 persons, incl. driver; 8703 - Motor cars and other motor vehicles principally designed for the transport of &lt;10 persons, incl. station wagons and racing cars (excl. motor vehicles of heading 8702); 8704 - Motor vehicles for the transport of goods, incl. chassis with engine and cab; 8705 - Special purpose motor vehicles (other than those principally designed for the transport of persons or goods), e.g. breakdown lorries, crane lorries, fire fighting vehicles, concrete-mixer lorries, road sweeper lorries, spraying lorries, mobile workshops and mobile radiological units</t>
  </si>
  <si>
    <t>43.040 - Road vehicle systems</t>
  </si>
  <si>
    <t>Prevention of deceptive practices and consumer protection (TBT); Protection of human health or safety (TBT); Reducing trade barriers and facilitating trade (TBT)</t>
  </si>
  <si>
    <r>
      <rPr>
        <sz val="11"/>
        <rFont val="Calibri"/>
      </rPr>
      <t>https://members.wto.org/crnattachments/2024/TBT/SAU/24_06560_00_x.pdf</t>
    </r>
  </si>
  <si>
    <t>Notice of Intent to make a ministerial class exemption order for the exceptional importation of certain foods for a special dietary purpose to mitigate a shortage or risk of a shortage</t>
  </si>
  <si>
    <t>Notice of Intent to inform interested parties of the Minister of Health's intention, pursuant to 30.05(1) of the Food and Drugs Act (FDA), to make a ministerial class exemption order for the exceptional importation of certain foods for a special dietary purpose (FSDP) to mitigate a shortage or the risk of a shortage of these products.</t>
  </si>
  <si>
    <t>Infant Formula, Human Milk Fortifiers, and Formulated Liquid Diets</t>
  </si>
  <si>
    <t>190110 - 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</si>
  <si>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r>
      <rPr>
        <sz val="11"/>
        <rFont val="Calibri"/>
      </rPr>
      <t>https://www.canada.ca/en/health-canada/services/food-nutrition/public-involvement-partnerships/notice-of-intent-for-exceptional-importation-certain-foods-to-mitigate-shortage.html (English)
https://www.canada.ca/fr/sante-canada/services/aliments-nutrition/participation-public-partenariats/avis-intention-importation-exceptionnelle-certains-aliments-pour-attenuer-penurie.html (French)</t>
    </r>
  </si>
  <si>
    <t>Sugar cane jaggery — Specification</t>
  </si>
  <si>
    <t>This draft East African Standard specifies requirements, methods of test and sampling for sugar cane jaggery</t>
  </si>
  <si>
    <t>17 - SUGARS AND SUGAR CONFECTIONERY</t>
  </si>
  <si>
    <r>
      <rPr>
        <sz val="11"/>
        <rFont val="Calibri"/>
      </rPr>
      <t>https://members.wto.org/crnattachments/2024/TBT/BDI/24_06578_00_e.pdf</t>
    </r>
  </si>
  <si>
    <t>Dyed knitted or crochet fabric made from synthetic fibres (Quality Control) Order, 2024</t>
  </si>
  <si>
    <t>This order seeks to ensure conformity of Dyed knitted or crochet fabric made from synthetic fibres listed in the schedule to the specified Indian Standard</t>
  </si>
  <si>
    <t>IS 17777:2021 Dyed knitted or crochet fabric made from synthetic fibres (HS: 6005.3790, 6006.3200 and Dyed knitted or crochet fabric made from synthetic fibres only falling under HS: 6002.4000, 6002.9000, 6003.3000, 6004.1000 and 6004.9000)</t>
  </si>
  <si>
    <t>600632 - Dyed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 600537 - Dyed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 600490 - Knitted or crocheted fabrics, of a width of &gt; 30 cm, containing &gt;= 5% by weight elastomeric yarn and rubber thread or rubber thread only (excl. pile fabrics, incl. "long pile", looped pile fabrics, labels, badges and similar articles, and knitted or crocheted fabrics, impregnated, coated, covered or laminated); 600410 - Knitted or crocheted fabrics, of a width of &gt; 30 cm, containing &gt;= 5% by weight elastomeric yarn (excl. containing rubber thread, pile fabrics, incl. "long pile", looped pile fabrics, labels, badges and similar articles, and knitted or crocheted fabrics, impregnated, coated, covered or laminated); 600330 - Knitted or crocheted fabrics of synthetic fibres, of a width of &lt;= 30 cm (excl.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 600290 - Knitted or crocheted fabrics, of a width of &lt;= 30 cm, containing &gt;= 5% by weight elastomeric yarn and rubber thread or rubber thread only (excl. pile fabrics, incl. "long pile", looped pile fabrics, labels, badges and similar articles, knitted or crocheted fabrics, impregnated, coated, covered or laminated, and sterile surgical or dental adhesion barriers of subheading 3006.10.30); 600240 - Knitted or crocheted fabrics, of a width of &lt;= 30 cm, containing &gt;= 5% by weight elastomeric yarn (excl. containing rubber thread, pile fabrics, incl. "long pile", looped pile fabrics, labels, badges and similar articles, and knitted or crocheted fabrics, impregnated, coated, covered or laminated)</t>
  </si>
  <si>
    <t>59.060.20 - Man-made fibres; 59.080.30 - Textile fabrics</t>
  </si>
  <si>
    <t>Prevention of deceptive practices and consumer protection (TBT); Protection of human health or safety (TBT); Protection of the environment (TBT); Quality requirements (TBT)</t>
  </si>
  <si>
    <r>
      <rPr>
        <sz val="11"/>
        <rFont val="Calibri"/>
      </rPr>
      <t>https://members.wto.org/crnattachments/2024/TBT/IND/24_06552_00_e.pdf</t>
    </r>
  </si>
  <si>
    <t>Technical Regulation for Personal Care Products</t>
  </si>
  <si>
    <t>This regulation aims to determine the basic requirements for personal care products within its scope and to outline the conformity assessment procedures that suppliers must adhere to in order to ensure product compliance, maintain consumer health and safety, and contribute to environmental protection.</t>
  </si>
  <si>
    <t>Articles of cutlery, n.e.s., e.g. hair clippers, butchers' or kitchen cleavers, choppers and mincing knives and paperknives of base metal; manicure or pedicure sets and instruments, incl. nail files, of base metal (HS code(s): 8214); Electric shavers, hair clippers and hair-removing appliances, with self-contained electric motor; parts thereof (HS code(s): 8510); Brooms, brushes, incl. brushes constituting parts of machines, appliances or vehicles, hand-operated mechanical floor sweepers, not motorised, mops and leather dusters; prepared knots and tufts for broom or brush making; paint pads and rollers; squeegees of rubber or similar flexible materials (HS code(s): 9603)</t>
  </si>
  <si>
    <t>8214 - Articles of cutlery, n.e.s., e.g. hair clippers, butchers' or kitchen cleavers, choppers and mincing knives and paperknives of base metal; manicure or pedicure sets and instruments, incl. nail files, of base metal; 9603 - Brooms, brushes, incl. brushes constituting parts of machines, appliances or vehicles, hand-operated mechanical floor sweepers, not motorised, mops and leather dusters; prepared knots and tufts for broom or brush making; paint pads and rollers; squeegees of rubber or similar flexible materials; 8510 - Electric shavers, hair clippers and hair-removing appliances, with self-contained electric motor; parts thereof</t>
  </si>
  <si>
    <t>97.170 - Body care equipment</t>
  </si>
  <si>
    <t>Protection of human health or safety (TBT); Reducing trade barriers and facilitating trade (TBT)</t>
  </si>
  <si>
    <r>
      <rPr>
        <sz val="11"/>
        <rFont val="Calibri"/>
      </rPr>
      <t>https://members.wto.org/crnattachments/2024/TBT/SAU/24_06561_00_x.pdf</t>
    </r>
  </si>
  <si>
    <t>Draft Commission Delegated Regulation supplementing Regulation (EU) 2023/1542 of the European Parliament and of the Council by establishing the methodology for calculation and verification of rates for recycling efficiency and recovery of materials from waste batteries, and the format for the documentation</t>
  </si>
  <si>
    <t>This draft Commission Delegated Regulation concerns the rules on how to calculate the rates for recycling efficiency and recovery of materials of waste batteries for the purposes of Article 71 of Regulation (EU) 2023/1542 concerning batteries and waste batteries. It also contains rules for the verification of the rates for recycling efficiency and recovery of materials of waste batteries, and the format for the documentation.</t>
  </si>
  <si>
    <t>All categories of batteries, namely portable batteries, starting, lighting and ignition batteries (SLI batteries), light means of transport batteries (LMT batteries), electric vehicle batteries and industrial batteries, regardless of their shape, volume, weight, design, material composition, chemistry, use or purpose, including batteries that are incorporated into or added to products or that are specifically designed to be incorporated into or added to products.</t>
  </si>
  <si>
    <r>
      <rPr>
        <sz val="11"/>
        <rFont val="Calibri"/>
      </rPr>
      <t>https://members.wto.org/crnattachments/2024/TBT/EEC/24_06520_00_e.pdf
https://members.wto.org/crnattachments/2024/TBT/EEC/24_06520_01_e.pdf</t>
    </r>
  </si>
  <si>
    <t>Viet Nam</t>
  </si>
  <si>
    <t>The draft Law amending and supplementing a number of articles of the Law on Standards and Technical Regulations</t>
  </si>
  <si>
    <t>The Law on Standards and Technical Regulations stipulates the activities of developing, promulgating and applying standards; developing, promulgating and applying technical regulations; assessing conformity with standards and technical regulations;The Law on Standards and Technical Regulations applies to Vietnamese organizations and individuals, foreign organizations and individuals, and overseas Vietnamese who conduct activities related to standards and technical regulations in Vietnam.This draft Law amends, supplements, adds and abolishes a number of articles of the Law on Standards and Technical Regulations, as follows:1. Amend and supplement the following Articles: 3, 7, 8, 11, 15, 17, 21, 27, 32, 48, 50, 51, 52, 53, 57, 59, 60, 2. Supplement, replace, and remove some words and phrases in the following Articles, clauses, and points: a) Replace the word “certification” with the word “assessment” in the name of Section 4, Chapter IV.b) Replace the word “cancel” with the word “abolish” in: Article 19; clause 1, Article 22; Article 35; Point a, clause 1, Article 36.c) Replace the word “scientific non-business unit” with the word “scientific and technological organization” in clause 1, Article 54.d) Remove the phrase “in urgent cases related to health, safety, and the environment, the period for comments may be shortened” in Point b, clause 1 and Point b, clause 2, Article 17.đ) Remove the word “appraisal” in Point a, Clause 3, Article 35.</t>
  </si>
  <si>
    <t>Standards and technical regulations</t>
  </si>
  <si>
    <r>
      <rPr>
        <sz val="11"/>
        <rFont val="Calibri"/>
      </rPr>
      <t>https://members.wto.org/crnattachments/2024/TBT/VNM/24_06524_00_x.pdf</t>
    </r>
  </si>
  <si>
    <t>Chinese Taipei</t>
  </si>
  <si>
    <t>Proposal for Amendments to the Legal Inspection Requirements for Fire Doors of Buildings</t>
  </si>
  <si>
    <t>Ensuring fire doors comply with updated safety standards is crucial for maximizing protection in buildings during a fire, as improvements in materials, construction methods, and safety knowledge have enhanced their performance. To address this, the Bureau of Standards, Metrology, and Inspection (BSMI) is proposing amendments to the current fire door requirements. These include adopting the 2016 version of the inspection standard CNS 11227-1 and introducing factory inspections as part of the conformity assessment process. Measures will also be taken to allow the acceptance of test reports based on the previous 2002 version for certain conditions.</t>
  </si>
  <si>
    <t>- Door and their frames and thresholds, of tropical wood: (HS code(s): 441821); Other door and their frames and thresholds, of wood: (HS code(s): 441829); Articles of stone or of other mineral substances, n.e.s. (HS code(s): 681599); Doors, windows and their frames and thresholds for doors, of iron or steel (HS code(s): 730830); Articles of copper, n.e.s. (HS code(s): 741980); Doors, windows and their frames and thresholds for door, of aluminium (excl. door furniture) (HS code(s): 761010)</t>
  </si>
  <si>
    <t>681599 - Articles of stone or of other mineral substances, n.e.s.; 730830 - Doors, windows and their frames and thresholds for doors, of iron or steel; 741980 - Articles of copper, n.e.s.; 761010 - Doors, windows and their frames and thresholds for door, of aluminium (excl. door furniture)</t>
  </si>
  <si>
    <t>91.060.50 - Doors and windows</t>
  </si>
  <si>
    <t>Prevention of deceptive practices and consumer protection (TBT); Quality requirements (TBT)</t>
  </si>
  <si>
    <r>
      <rPr>
        <sz val="11"/>
        <rFont val="Calibri"/>
      </rPr>
      <t>https://members.wto.org/crnattachments/2024/TBT/TPKM/24_06537_00_e.pdf
https://members.wto.org/crnattachments/2024/TBT/TPKM/24_06537_00_x.pdf</t>
    </r>
  </si>
  <si>
    <t>The draft provides for the updating of the Section 19 of the Chapter II of the Common sanitary-epidemiological and hygienic requirements for products subject to sanitary-epidemiological supervision (control) which regulates the requirements for chemical and petrochemical industrial products</t>
  </si>
  <si>
    <t>Draft National technical regulation for cigarettes</t>
  </si>
  <si>
    <t>This draft National technical regulation stipulates technical requirements (Maximum permissible levels of tar and nicotine in cigarettes), test methods, sampling; management requirements; and responsibilities of organizations and individuals manufacturing and trading cigarettes. This draft National technical regulation applies to organizations and individuals manufacturing and trading cigarettes in the territory of Vietnam and other relevant organizations and individuals.  </t>
  </si>
  <si>
    <t>Cigars, cheroots, cigarillos and cigarettes of tobacco or of tobacco substitutes (HS code(s): 2402)</t>
  </si>
  <si>
    <t>2402 - Cigars, cheroots, cigarillos and cigarettes of tobacco or of tobacco substitutes</t>
  </si>
  <si>
    <t>Protection of human health or safety (TBT); Other (TBT)</t>
  </si>
  <si>
    <r>
      <rPr>
        <sz val="11"/>
        <rFont val="Calibri"/>
      </rPr>
      <t xml:space="preserve">https://members.wto.org/crnattachments/2024/TBT/VNM/24_06525_00_x.pdf
1) Website of Vietnam Food Administration
https://vfa.gov.vn/du-thao-gop-y/du-thao-quy-chuan-ky-thuat-quoc-gia-qcvn-doi-voi-thuoc-la-dieu.html
2) Website of Ministry of Health
https://adminmoh.moh.gov.vn/gop-y-du-thao-van-ban
</t>
    </r>
  </si>
  <si>
    <t>Partial Revision to the Textile Goods Quality Labeling Regulation </t>
  </si>
  <si>
    <t>With regard to terms showing composing fibers’ names for labeling: To add “Polyacrylate”, “Moisture percentage 30.0%”</t>
  </si>
  <si>
    <t>Textile Goods</t>
  </si>
  <si>
    <r>
      <rPr>
        <sz val="11"/>
        <rFont val="Calibri"/>
      </rPr>
      <t>https://members.wto.org/crnattachments/2024/TBT/JPN/24_06476_00_e.pdf</t>
    </r>
  </si>
  <si>
    <t>Partial Revision to the Miscellaneous Manufactured Goods Quality Labeling Regulation </t>
  </si>
  <si>
    <t>The proposed partial revision of the Quality Labeling Rules for Miscellaneous Manufactured Goods includes following major changes:To add a cautionary statement to be indicated on the products, such as a hazard when mixed with chlorine-based products as chlorine gas is generated</t>
  </si>
  <si>
    <t>Cleanser among Polishing agents for kitchen, household, or furniture use (limited to those that contains abrasives)</t>
  </si>
  <si>
    <r>
      <rPr>
        <sz val="11"/>
        <rFont val="Calibri"/>
      </rPr>
      <t>https://members.wto.org/crnattachments/2024/TBT/JPN/24_06478_00_e.pdf</t>
    </r>
  </si>
  <si>
    <t>Jordan</t>
  </si>
  <si>
    <t xml:space="preserve"> Label - Chemical substances label_x000D_
</t>
  </si>
  <si>
    <t>This Jordanian technical regulation specifies label for all chemical substances except radioactive substances and mixtures, and substances and mixtures in the following forms: veterinary medicinal products, food or feeding stuffs, cosmetic products, medical devices.</t>
  </si>
  <si>
    <t>Analytical chemistry (ICS code(s): 71.040); Inorganic chemicals (ICS code(s): 71.060); Organic chemicals (ICS code(s): 71.080); Products of the chemical industry (ICS code(s): 71.100)</t>
  </si>
  <si>
    <t>71.040 - Analytical chemistry; 71.060 - Inorganic chemicals; 71.080 - Organic chemicals; 71.100 - Products of the chemical industry</t>
  </si>
  <si>
    <t>Consumer information, labelling (TBT); Protection of human health or safety (TBT); Protection of the environment (TBT); Harmonization (TBT); Reducing trade barriers and facilitating trade (TBT)</t>
  </si>
  <si>
    <r>
      <rPr>
        <sz val="11"/>
        <rFont val="Calibri"/>
      </rPr>
      <t xml:space="preserve">https://jsmo.gov.jo/EBV4.0/Root_Storage/AR/EB_HomePage/%D8%A8%D8%B7%D8%A7%D9%82%D8%A9_%D8%A8%D9%8A%D8%A7%D9%86_%D9%83%D9%8A%D9%85%D8%A7%D9%88%D9%8A_990__%D9%85%D8%B4%D8%B1%D9%88%D8%B9__%D8%B9_%D8%AA.pdf
</t>
    </r>
  </si>
  <si>
    <t>National technical regulation on automobile tachograph and automobiles driver image digital video recorder</t>
  </si>
  <si>
    <t>The draft national technical regulation on automobile tachograph and automobiles driver image digital video recorder specifies the technical requirements for tachograph and driver image digital video recorder on different types of automobiles subjected to the installation in accordance with Law on road traffic order and safety._x000D_
This draft national technical regulation applies to organizations and individuals involved in the production, installation, import, testing, quality certification, management and operation of automobiles tachograph and driver image digital video recorders.</t>
  </si>
  <si>
    <t>Automobile tachograph and automobiles driver image digital video recorder</t>
  </si>
  <si>
    <t>43.040.99 - Other road vehicle systems</t>
  </si>
  <si>
    <r>
      <rPr>
        <sz val="11"/>
        <rFont val="Calibri"/>
      </rPr>
      <t>https://members.wto.org/crnattachments/2024/TBT/VNM/24_06465_00_x.pdf</t>
    </r>
  </si>
  <si>
    <t xml:space="preserve">National technical regulation on the surveillance system for ensuring security, order, handling violations of road traffic order and safety – equipment technical requirements of the system_x000D_
</t>
  </si>
  <si>
    <t>The draft national technical regulation on the surveillance system for ensuring security, order, handling violations of road traffic order and safety – equipment technical requirements of the system specifies the technical requirements for the equipment and software of the system ensuring security, order and road traffic. _x000D_
This draft national technical regulation applies to organizations and individuals involved in the investment and upgradation of equipment, software and service provision for operation of the system ensuring security, order and road traffic.</t>
  </si>
  <si>
    <t>Surveillance system</t>
  </si>
  <si>
    <t>93.080.30 - Road equipment and installations</t>
  </si>
  <si>
    <r>
      <rPr>
        <sz val="11"/>
        <rFont val="Calibri"/>
      </rPr>
      <t>https://members.wto.org/crnattachments/2024/TBT/VNM/24_06467_00_x.pdf</t>
    </r>
  </si>
  <si>
    <t>Saint Kitts and Nevis</t>
  </si>
  <si>
    <t>PLASTIC WASTE REDUCTION AND ENVIRONMENTAL PROTECTION ACT 2024</t>
  </si>
  <si>
    <t>An Act to control and restrict the importation and distribution of single use plastic items to reduce the significant environmental impact of single use plastics, including pollution of marine and terrestrial ecosystems, harm to wildlife, risks to human health and contribution to the overall waste management crisis by promoting sustainable alternatives and safeguarding our natural resources for future generations</t>
  </si>
  <si>
    <t>PLASTICS AND ARTICLES THEREOF (HS code(s): 39); MANUFACTURES OF STRAW, OF ESPARTO OR OF OTHER PLAITING MATERIALS; BASKETWARE AND WICKERWORK (HS code(s): 46); Environment. Health protection. Safety (ICS code(s): 13); Packaging and distribution of goods (ICS code(s): 55)</t>
  </si>
  <si>
    <t>39 - PLASTICS AND ARTICLES THEREOF; 46 - MANUFACTURES OF STRAW, OF ESPARTO OR OF OTHER PLAITING MATERIALS; BASKETWARE AND WICKERWORK</t>
  </si>
  <si>
    <t>13 - Environment. Health protection. Safety; 55 - Packaging and distribution of goods</t>
  </si>
  <si>
    <t>Protection of animal or plant life or health (TBT); Protection of the environment (TBT)</t>
  </si>
  <si>
    <r>
      <rPr>
        <sz val="11"/>
        <rFont val="Calibri"/>
      </rPr>
      <t>https://members.wto.org/crnattachments/2024/TBT/KNA/24_06459_00_e.pdf</t>
    </r>
  </si>
  <si>
    <t>Argentina</t>
  </si>
  <si>
    <t>Marco General de Evaluación de la Conformidad (General conformity assessment framework) (23 pages, in Spanish)</t>
  </si>
  <si>
    <t>The notified Resolution approves the general conformity assessment framework applicable to the technical regulations issued by the Secretariat of Industry and Trade of the Ministry of Economic Affairs. This general framework includes provisions on, inter alia, conformity assessment bodies; conformity assessment procedures; conformity marking; specific procedures for accepting technical equivalence, adapting to the local market and allowing the entry of goods without right of use; and market surveillance. It revises and restructures existing legislation on conformity assessment, with a view to streamlining regulations, reducing state bureaucracy and facilitating trade. It makes the current system more flexible and expands the mechanisms provided for recognizing conformity assessment results, while introducing a change of approach for monitoring compliance that involves enhanced market surveillance. The general framework also establishes conformity marking requirements. Existing technical regulations that, at the time of publication of the measure, provide for certification systems in accordance with Technical Coordination Secretariat (SCT) G/TBT/N/ARG/458 - 2 -   Resolution No. 197/2004, as repealed by the measure, are to be replaced by the equivalent certification schemes provided for in ISO/IEC 17067 (section 3.2.2.1 of the Annex). The following texts are repealed: Secretariat of Industry, Trade and Mining (SICyM) Resolution No. 799/1999; Secretariat for Competition and Consumer Protection (SDCyC) Resolution No. 237/2000; Technical Coordination Secretariat (SCT) Resolution No. 197/2004; Secretariat of Trade (SC) Resolution No. 282/2014; Secretariat of Domestic Trade (SCI) Resolution No. 344/2021; Provisions Nos. 178/2000 and 747/2001 of the former National Directorate of Domestic Trade; and the amendments and supplements thereto (G/TBT/Notif.99/656, G/TBT/Notif.00/59/Add.1, G/TBT/Notif.99/499/Add.1, G/TBT/Notif.00/60/Add.2, G/TBT/N/ARG/118/Add.1, G/TBT/N/ARG/163/Add.1 and G/TBT/N/ARG/294/Add.8).</t>
  </si>
  <si>
    <t>All products covered by technical regulations issued by the Secretariat of Industry and Trade</t>
  </si>
  <si>
    <t>Consumer information, labelling (TBT); Prevention of deceptive practices and consumer protection (TBT); Reducing trade barriers and facilitating trade (TBT)</t>
  </si>
  <si>
    <r>
      <rPr>
        <sz val="11"/>
        <rFont val="Calibri"/>
      </rPr>
      <t>https://members.wto.org/crnattachments/2024/TBT/ARG/24_06462_00_s.pdf
https://members.wto.org/crnattachments/2024/TBT/ARG/24_06462_01_s.pdf</t>
    </r>
  </si>
  <si>
    <t>Technical Regulations for Imported Used Vehicles and Motorcycles</t>
  </si>
  <si>
    <t>This technical regulation is concerned with the technical and safety requirement for used vehicles and motorcycles imported to Kuwait.</t>
  </si>
  <si>
    <t>Vehicles:(HS): 8701.20 / 8702 / 8703 / 8704/8711/8705/8716/8413/8712/8433Motorcycles:(HS): 8711.30.00       </t>
  </si>
  <si>
    <t>8413 - Pumps for liquids, whether or not fitted with a measuring device (excl. ceramic pumps and secretion aspirating pumps for medical use and medical pumps carried on or implanted in the body); liquid elevators (excl. pumps); parts thereof; 8433 - Harvesting or threshing machinery, incl. straw or fodder balers; grass or hay mowers; machines for cleaning, sorting or grading eggs, fruit or other agricultural produce; parts thereof (other than machines for cleaning, sorting or grading seed, grain or dried leguminous vegetables of heading 8437); 87012 - - Road tractors for semi-trailers :; 8702 - Motor vehicles for the transport of &gt;= 10 persons, incl. driver; 8703 - Motor cars and other motor vehicles principally designed for the transport of &lt;10 persons, incl. station wagons and racing cars (excl. motor vehicles of heading 8702); 8704 - Motor vehicles for the transport of goods, incl. chassis with engine and cab; 8705 - Special purpose motor vehicles (other than those principally designed for the transport of persons or goods), e.g. breakdown lorries, crane lorries, fire fighting vehicles, concrete-mixer lorries, road sweeper lorries, spraying lorries, mobile workshops and mobile radiological units; 8711 - Motorcycles, incl. mopeds, and cycles fitted with an auxiliary motor, with or without side-cars; side-cars; 871130 - Motorcycles, incl. mopeds, with reciprocating internal combustion piston engine of a cylinder capacity &gt; 250 cm³ but &lt;= 500 cm³; 8712 - Bicycles and other cycles (including delivery tricycles), not motorised.; 8716 - Trailers and semi-trailers; other vehicles, not mechanically propelled (excl. railway and tramway vehicles); parts thereof, n.e.s.</t>
  </si>
  <si>
    <t>43.080 - Commercial vehicles; 43.100 - Passenger cars. Caravans and light trailers; 43.140 - Motorcycles and mopeds; 43.160 - Special purpose vehicles</t>
  </si>
  <si>
    <r>
      <rPr>
        <sz val="11"/>
        <rFont val="Calibri"/>
      </rPr>
      <t>https://members.wto.org/crnattachments/2024/TBT/KWT/24_06468_00_x.pdf
https://members.wto.org/crnattachments/2024/TBT/KWT/24_06468_01_x.pdf
https://members.wto.org/crnattachments/2024/TBT/KWT/24_06468_02_x.pdf</t>
    </r>
  </si>
  <si>
    <t>Public Consultation 48, 26 September 2024</t>
  </si>
  <si>
    <t>Public Consultation for the proposal to update the requirements for assessing the technical compliance of Access Terminal Stations, when operating in the FR1 frequency range (Frequency Range 1) defined by 3GPP (450 MHz to 7.125 MHz).Comments can be made at:https://apps.anatel.gov.br/ParticipaAnatel/Home.aspxSelecting Public consultation No 48</t>
  </si>
  <si>
    <r>
      <rPr>
        <sz val="11"/>
        <rFont val="Calibri"/>
      </rPr>
      <t>https://apps.anatel.gov.br/ParticipaAnatel/VisualizarTextoConsulta.aspx?TelaDeOrigem=2&amp;ConsultaId=20272</t>
    </r>
  </si>
  <si>
    <t>Labeling – Energy Efficiency Label for Electrical Appliances Part 9– Vacuum Cleaner</t>
  </si>
  <si>
    <t>  This UAE technical Regulation applies to household electric mains-operated vacuum cleaners, including hybrid vacuum cleaners.This standard does not apply to the following types:Water-only vacuum cleaners, dry and water-based vacuum cleaners, battery-only, self-powered vacuum cleaners (robot), industrial or central vacuums.Floor polisher.Vacuums intended for use outside the buildings (outdoor vacuum).The purpose of this standard is to define the energy consumption of household vacuum cleaners and the methods of measurement for them.</t>
  </si>
  <si>
    <t>Mechanical structures for electronic equipment (ICS code(s): 31.240)</t>
  </si>
  <si>
    <t>31.240 - Mechanical structures for electronic equipment</t>
  </si>
  <si>
    <t>Consumer information, labelling (TBT); Prevention of deceptive practices and consumer protection (TBT); Protection of the environment (TBT); Quality requirements (TBT)</t>
  </si>
  <si>
    <r>
      <rPr>
        <sz val="11"/>
        <rFont val="Calibri"/>
      </rPr>
      <t>https://members.wto.org/crnattachments/2024/TBT/ARE/24_06466_00_x.pdf</t>
    </r>
  </si>
  <si>
    <t>Malawi</t>
  </si>
  <si>
    <t>DMS 2054:2024, A blend of soluble coffee and chicory powder – Specification</t>
  </si>
  <si>
    <t xml:space="preserve">This draft Malawi standard specifies the requirements, methods of sampling and tests for a blend of soluble coffee and chicory powder or agglomerate prepared by dehydration of an aqueous extract or a mixture of aqueous extracts prepared from roasted and ground coffee and roasted chicory powder_x000D_
</t>
  </si>
  <si>
    <t>(HS code(s): 210130); (ICS code(s): 67.140.20)</t>
  </si>
  <si>
    <t>210130 - Roasted chicory and other roasted coffee substitutes, and extracts, essences and concentrates thereof</t>
  </si>
  <si>
    <t>67.140.20 - Coffee and coffee substitutes</t>
  </si>
  <si>
    <t>Consumer information, labelling (TBT); Prevention of deceptive practices and consumer protection (TBT); Quality requirements (TBT); Reducing trade barriers and facilitating trade (TBT)</t>
  </si>
  <si>
    <r>
      <rPr>
        <sz val="11"/>
        <rFont val="Calibri"/>
      </rPr>
      <t>https://members.wto.org/crnattachments/2024/TBT/MWI/24_06433_00_e.pdf</t>
    </r>
  </si>
  <si>
    <t xml:space="preserve">DMS 2067:2024, Malt-based cocoa products – Specification_x000D_
_x000D_
</t>
  </si>
  <si>
    <t xml:space="preserve">This draft Malawi standard specifies the requirements, sampling and test methods for malt-based cocoa products presented as powders and granules for human consumption._x000D_
</t>
  </si>
  <si>
    <t>(HS code(s): 1107); (ICS code(s): 67.140.30)</t>
  </si>
  <si>
    <t>1107 - Malt, whether or not roasted</t>
  </si>
  <si>
    <t>67.140.30 - Cocoa</t>
  </si>
  <si>
    <r>
      <rPr>
        <sz val="11"/>
        <rFont val="Calibri"/>
      </rPr>
      <t>https://members.wto.org/crnattachments/2024/TBT/MWI/24_06425_00_e.pdf</t>
    </r>
  </si>
  <si>
    <t>DMS 1973:2023, Fish balls – Specification</t>
  </si>
  <si>
    <t xml:space="preserve">This draft Malawi standard specifies requirements and method of sampling and test for partially cooked fish balls that are chilled or frozen_x000D_
</t>
  </si>
  <si>
    <t>(ICS code(s): 67.120.30)</t>
  </si>
  <si>
    <t>03028 - - Other fish, excluding edible fish offal of subheadings 0302.91 to 0302.99 :</t>
  </si>
  <si>
    <r>
      <rPr>
        <sz val="11"/>
        <rFont val="Calibri"/>
      </rPr>
      <t>https://members.wto.org/crnattachments/2024/TBT/MWI/24_06403_00_e.pdf</t>
    </r>
  </si>
  <si>
    <t>DMS 1407:2023, Compounded fish feeds – Specification</t>
  </si>
  <si>
    <t xml:space="preserve">This draft proposal specifies requirements and method of sampling and test for compounded fish feeds used in aquaculture and it applies to tilapia and catfish feeds such as pellet, mash and crumble feed_x000D_
</t>
  </si>
  <si>
    <t>(ICS code(s): 65)</t>
  </si>
  <si>
    <t>65 - Agriculture</t>
  </si>
  <si>
    <r>
      <rPr>
        <sz val="11"/>
        <rFont val="Calibri"/>
      </rPr>
      <t>https://members.wto.org/crnattachments/2024/TBT/MWI/24_06443_00_e.pdf</t>
    </r>
  </si>
  <si>
    <t>DMS 2045:2024, Cocoa (cacao) mass (cocoa/chocolate liquor) and cocoa cake – Specification</t>
  </si>
  <si>
    <t>This draft Malawi standard specifies the requirements, sampling and test methods for cocoa mass (cocoa/chocolate liquor) and cocoa cake for use in the manufacture of cocoa and chocolate products and direct human consumption.</t>
  </si>
  <si>
    <t>(HS code(s): 1905); (ICS code(s): 67.140)</t>
  </si>
  <si>
    <t>1905 - Bread, pastry, cakes, biscuits and other bakers' wares, whether or not containing cocoa; communion wafers, empty cachets of a kind suitable for pharmaceutical use, sealing wafers, rice paper and similar products</t>
  </si>
  <si>
    <t>67.140 - Tea. Coffee. Cocoa</t>
  </si>
  <si>
    <r>
      <rPr>
        <sz val="11"/>
        <rFont val="Calibri"/>
      </rPr>
      <t>https://members.wto.org/crnattachments/2024/TBT/MWI/24_06435_00_e.pdf</t>
    </r>
  </si>
  <si>
    <t>DMS 2055:2024, A blend of roasted coffee and chicory powder – Specification</t>
  </si>
  <si>
    <t>This draft Malawi standard specifies the requirements, sampling and test methods for a blend of roasted coffee and chicory powder.</t>
  </si>
  <si>
    <r>
      <rPr>
        <sz val="11"/>
        <rFont val="Calibri"/>
      </rPr>
      <t>https://members.wto.org/crnattachments/2024/TBT/MWI/24_06402_00_e.pdf</t>
    </r>
  </si>
  <si>
    <t>DMS 771:2024, Chocolate and chocolate products – Specification</t>
  </si>
  <si>
    <t xml:space="preserve">This draft Malawi standard specifies the requirements, sampling and test methods for chocolate and chocolate products for human consumption_x000D_
</t>
  </si>
  <si>
    <t>(HS code(s): 1806); (ICS code(s): 67.190)</t>
  </si>
  <si>
    <t>1806 - Chocolate and other food preparations containing cocoa</t>
  </si>
  <si>
    <t>67.190 - Chocolate</t>
  </si>
  <si>
    <t>Consumer information, labelling (TBT); Prevention of deceptive practices and consumer protection (TBT); Protection of the environment (TBT); Quality requirements (TBT); Reducing trade barriers and facilitating trade (TBT)</t>
  </si>
  <si>
    <r>
      <rPr>
        <sz val="11"/>
        <rFont val="Calibri"/>
      </rPr>
      <t>https://members.wto.org/crnattachments/2024/TBT/MWI/24_06439_00_e.pdf</t>
    </r>
  </si>
  <si>
    <t>DMS 1436:2023, Crackers from marine and fresh fish, crustacean and molluscan shellfish – Specification</t>
  </si>
  <si>
    <t xml:space="preserve">This draft Malawi standard specifies requirements for crackers, biscuits and other similar snacks prepared from marine and freshwater fish, crustacean and molluscan shellfish. It does not include artificially flavoured crackers._x000D_
</t>
  </si>
  <si>
    <t>(HS code(s): 03); (ICS code(s): 67.120)</t>
  </si>
  <si>
    <t>03 - FISH AND CRUSTACEANS, MOLLUSCS AND OTHER AQUATIC INVERTEBRATES</t>
  </si>
  <si>
    <t>67.120 - Meat, meat products and other animal produce</t>
  </si>
  <si>
    <r>
      <rPr>
        <sz val="11"/>
        <rFont val="Calibri"/>
      </rPr>
      <t>https://members.wto.org/crnattachments/2024/TBT/MWI/24_06442_00_e.pdf</t>
    </r>
  </si>
  <si>
    <t>DMS 207-1:2024, Tea sacks - Specification - Part 1: Reference sack for palletized and containerized transport of tea</t>
  </si>
  <si>
    <t>This draft Malawi standard specifies the materials, construction and dimensions of a reference sack (valve-pasted, flat, hexagonal-ended sack of stepped-end construction, formed from a stepped-end tube) suitable for the palletized and containerized transport of tea:</t>
  </si>
  <si>
    <t>(HS code(s): 39232); (ICS code(s): 67.140.10)</t>
  </si>
  <si>
    <t>39232 - - Sacks and bags (including cones):</t>
  </si>
  <si>
    <t>67.140.10 - Tea</t>
  </si>
  <si>
    <r>
      <rPr>
        <sz val="11"/>
        <rFont val="Calibri"/>
      </rPr>
      <t>https://members.wto.org/crnattachments/2024/TBT/MWI/24_06441_00_e.pdf</t>
    </r>
  </si>
  <si>
    <t>DMS 2071:2024, Tea and herbs bags – Specification</t>
  </si>
  <si>
    <t>This draft Malawi standard specifies requirements, sampling and test methods for tea and herbs bags.</t>
  </si>
  <si>
    <t>(HS code(s): 09); (ICS code(s): 67.250)</t>
  </si>
  <si>
    <t>67.250 - Materials and articles in contact with foodstuffs</t>
  </si>
  <si>
    <r>
      <rPr>
        <sz val="11"/>
        <rFont val="Calibri"/>
      </rPr>
      <t>https://members.wto.org/crnattachments/2024/TBT/MWI/24_06423_00_e.pdf</t>
    </r>
  </si>
  <si>
    <t>DMS 2056:2024, Cocoa butter for food industry – Specification</t>
  </si>
  <si>
    <t>This draft Malawi standard specifies the requirements, sampling and test methods for cocoa butter intended for human consumption.</t>
  </si>
  <si>
    <t>(HS code(s): 1804); (ICS code(s): 67.140.30)</t>
  </si>
  <si>
    <t>1804 - Cocoa butter, fat and oil</t>
  </si>
  <si>
    <r>
      <rPr>
        <sz val="11"/>
        <rFont val="Calibri"/>
      </rPr>
      <t>https://members.wto.org/crnattachments/2024/TBT/MWI/24_06426_00_e.pdf</t>
    </r>
  </si>
  <si>
    <t>Certain Per- and Polyfluoroalkyl Substances (PFAS) Risk 
Management Under the Toxic Substances Control Act (TSCA); Request for 
Comment</t>
  </si>
  <si>
    <t>Notice - The Environmental Protection Agency (EPA or Agency) is seeking 
public comment on the manufacture of certain per- and polyfluoroalkyl 
substances (PFAS), including perfluorooctanoic acid (PFOA), 
perfluorononanoic acid (PFNA), and perfluorodecanoic acid (PFDA), 
during the fluorination of high-density polyethylene (HDPE) and other 
plastic containers to inform regulations as appropriate under the Toxic 
Substances Control Act (TSCA). This request for public comment follows 
the Agency's grant on 10 July 2024, of a TSCA petition received on 11 April 2024, which requested that EPA address via TSCA the 
regulation of PFOA, PFNA, and PFDA formed during the fluorination of 
plastic containers used for a variety of household consumer, pesticide, 
fuel, automotive, and other industrial products.</t>
  </si>
  <si>
    <t>Per- and polyfluoroalkyl 
substances (PFAS), including perfluorooctanoic acid (PFOA), 
perfluorononanoic acid (PFNA), and perfluorodecanoic acid (PFDA), 
during the fluorination of high-density polyethylene (HDPE) and other 
plastic containers; Environmental protection (ICS code(s): 13.020); Production in the chemical industry (ICS code(s): 71.020); Products of the chemical industry (ICS code(s): 71.100)</t>
  </si>
  <si>
    <t>13.020 - Environmental protection; 71.020 - Production in the chemical industry; 71.100 - Products of the chemical industry</t>
  </si>
  <si>
    <r>
      <rPr>
        <sz val="11"/>
        <rFont val="Calibri"/>
      </rPr>
      <t>https://members.wto.org/crnattachments/2024/TBT/USA/24_06412_00_e.pdf</t>
    </r>
  </si>
  <si>
    <t>DMS 1974:2023, Edible fish powder – Specification</t>
  </si>
  <si>
    <t>This draft Malawi standard specifies requirements and method of sampling and test for edible fish powder</t>
  </si>
  <si>
    <t>(HS code(s): 05); (ICS code(s): 67.120.30)</t>
  </si>
  <si>
    <t>05 - PRODUCTS OF ANIMAL ORIGIN, NOT ELSEWHERE SPECIFIED OR INCLUDED</t>
  </si>
  <si>
    <r>
      <rPr>
        <sz val="11"/>
        <rFont val="Calibri"/>
      </rPr>
      <t>https://members.wto.org/crnattachments/2024/TBT/MWI/24_06448_00_e.pdf</t>
    </r>
  </si>
  <si>
    <t>DMS 2049:2024, Roasted chicory powder – Specification</t>
  </si>
  <si>
    <t>This draft Malawi standard specifies the requirements, methods of sampling and tests for roasted chicory powder.</t>
  </si>
  <si>
    <t>(HS code(s): 09012); (ICS code(s): 67.140.20)</t>
  </si>
  <si>
    <t>2101 - Extracts, essences and concentrates, of coffee, tea or maté and preparations with a basis of these products or with a basis of coffee, tea or mate; roasted chicory and other roasted coffee substitutes, and extracts, essences and concentrates thereof</t>
  </si>
  <si>
    <r>
      <rPr>
        <sz val="11"/>
        <rFont val="Calibri"/>
      </rPr>
      <t>https://members.wto.org/crnattachments/2024/TBT/MWI/24_06434_00_e.pdf</t>
    </r>
  </si>
  <si>
    <t>DMS 2074:2024, Flavoured black tea – Specification</t>
  </si>
  <si>
    <t>This draft Malawi standard specifies the requirements, sampling and test methods for flavoured black tea.</t>
  </si>
  <si>
    <t>(HS code(s): 090230); (ICS code(s): 67.140.10)</t>
  </si>
  <si>
    <t>090230 - Black fermented tea and partly fermented tea, whether or not flavoured, in immediate packings of &lt;= 3 kg</t>
  </si>
  <si>
    <r>
      <rPr>
        <sz val="11"/>
        <rFont val="Calibri"/>
      </rPr>
      <t>https://members.wto.org/crnattachments/2024/TBT/MWI/24_06418_00_e.pdf</t>
    </r>
  </si>
  <si>
    <t>DMS 1975:2023, Dried rosella (Chidede) – Specification</t>
  </si>
  <si>
    <t>This draft Malawi standard prescribes requirements, methods of sampling and tests for dried rosella, Hibiscus subdariffa, of Malvaceae family in whole or ground form intended for human consumption or industry use.</t>
  </si>
  <si>
    <t>(HS code(s): 07); (ICS code(s): 67.140.10)</t>
  </si>
  <si>
    <r>
      <rPr>
        <sz val="11"/>
        <rFont val="Calibri"/>
      </rPr>
      <t>https://members.wto.org/crnattachments/2024/TBT/MWI/24_06436_00_e.pdf</t>
    </r>
  </si>
  <si>
    <t>DMS 2072:2024, Masala (Chai) tea – Definitions and specification</t>
  </si>
  <si>
    <t>This draft Malawi standard specifies the requirements, sampling and test methods for masala (chai) tea._x000D_
It is also applicable to the drink that is made from black tea, a mixture of aromatic spices and herbs in milk or water, and instant soluble mixes of black tea, spices and herbs.</t>
  </si>
  <si>
    <t>(HS code(s): 09); (ICS code(s): 67.140.10)</t>
  </si>
  <si>
    <r>
      <rPr>
        <sz val="11"/>
        <rFont val="Calibri"/>
      </rPr>
      <t>https://members.wto.org/crnattachments/2024/TBT/MWI/24_06422_00_e.pdf</t>
    </r>
  </si>
  <si>
    <t>DMS 1446:2018, Cocoa powder and cocoa powder mixtures – Specification</t>
  </si>
  <si>
    <t>This draft Malawi standard specifies the requirements, methods of sampling and tests for cocoa powder and dry mixtures of cocoa powder and sugars intended for direct human consumption._x000D_
This includes drinking chocolates powders but excludes malted cocoa beverages.</t>
  </si>
  <si>
    <t>(HS code(s): 1805); (ICS code(s): 67.140.30)</t>
  </si>
  <si>
    <t>1805 - Cocoa powder, not containing added sugar or other sweetening matter</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</si>
  <si>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</si>
  <si>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https://members.wto.org/crnattachments/2024/TBT/MWI/24_06438_00_e.pdf</t>
    </r>
  </si>
  <si>
    <t>DMS 1556:2020, Herbal and fruit infusions – Specification</t>
  </si>
  <si>
    <t xml:space="preserve">This draft Malawi standard specifies requirements, methods of analysis and sampling of herbal and fruit infusions. Any use for medicinal purposes is not within the scope of this standard_x000D_
</t>
  </si>
  <si>
    <t>(HS code(s): 120999); (ICS code(s): 67.100.10)</t>
  </si>
  <si>
    <t>120999 - Seeds, fruits and spores, for sowing (excl. leguminous vegetables and sweetcorn, coffee, tea, mate and spices, cereals, oil seeds and oleaginous fruits, beets, forage plants, vegetable seeds, and seeds of herbaceous plants cultivated mainly for flowers or used primarily in perfumery, medicaments or for insecticidal, fungicidal or similar purposes)</t>
  </si>
  <si>
    <r>
      <rPr>
        <sz val="11"/>
        <rFont val="Calibri"/>
      </rPr>
      <t>https://members.wto.org/crnattachments/2024/TBT/MWI/24_06437_00_e.pdf</t>
    </r>
  </si>
  <si>
    <t>DMS 207-2:2024, Tea sacks - Specification - Part 2: Performance specification for sacks for palletized and containerized transport of tea</t>
  </si>
  <si>
    <t>This part of the draft Malawi standard specifies requirements and tests to determine the suitability of sacks for the palletized and containerized transport of tea on standard pallets of standard unit load size in standard containers (see MS 207-1).</t>
  </si>
  <si>
    <r>
      <rPr>
        <sz val="11"/>
        <rFont val="Calibri"/>
      </rPr>
      <t>https://members.wto.org/crnattachments/2024/TBT/MWI/24_06404_00_e.pdf</t>
    </r>
  </si>
  <si>
    <t>DMS 2057:2024, Instant tea in solid form – Specification</t>
  </si>
  <si>
    <t xml:space="preserve">This draft Malawi standard specifies the requirements, sampling and methods of test for instant tea in solid form._x000D_
</t>
  </si>
  <si>
    <t>(HS code(s): 03061); (ICS code(s): 67.140.10)</t>
  </si>
  <si>
    <t>03061 - - Frozen:</t>
  </si>
  <si>
    <r>
      <rPr>
        <sz val="11"/>
        <rFont val="Calibri"/>
      </rPr>
      <t>https://members.wto.org/crnattachments/2024/TBT/MWI/24_06424_00_e.pdf</t>
    </r>
  </si>
  <si>
    <t>Emne</t>
  </si>
  <si>
    <t>Aircondition maskiner</t>
  </si>
  <si>
    <t>Maritimt radioudstyr</t>
  </si>
  <si>
    <t>Telekommunikation. Audio- og videoteknik</t>
  </si>
  <si>
    <t>Installationer i bygninger</t>
  </si>
  <si>
    <t>Produkter fra den kemiske industri</t>
  </si>
  <si>
    <t>Mælk og mejeriprodukter</t>
  </si>
  <si>
    <t>Korn, bælgfrugter og afledte produkter</t>
  </si>
  <si>
    <t>Mælk og forarbejdede mejeriprodukter</t>
  </si>
  <si>
    <t>Fødevarer generelt</t>
  </si>
  <si>
    <t>Mælk og forarbejdede mælkeprodukter</t>
  </si>
  <si>
    <t>Animalske og vegetabilske fedtstoffer og olier</t>
  </si>
  <si>
    <t>Atomkraftværker. Sikkerhed; Fibre og kabler; Fiberoptiske sammenkoblingsanordninger</t>
  </si>
  <si>
    <t>Glas</t>
  </si>
  <si>
    <t>Vaskemaskiner</t>
  </si>
  <si>
    <t>Transport generelt; Ulykkes- og katastrofekontrol; Beskyttelse mod farligt gods; Produkter fra den kemiske industri</t>
  </si>
  <si>
    <t>Motorer</t>
  </si>
  <si>
    <t>Kontormaskiner; Husholdnings- og erhvervsudstyr. Underholdning. Sport</t>
  </si>
  <si>
    <t>Radiokommunikation; Dæk</t>
  </si>
  <si>
    <t>Spiselige olier og fedtstoffer. Oliefrø</t>
  </si>
  <si>
    <t>Sække. Tasker</t>
  </si>
  <si>
    <t>Mælk og mejeriprodukter; Færdigpakkede og tilberedte fødevarer; Sundhedsteknologi</t>
  </si>
  <si>
    <t>Mælk og mejeriprodukter; Kød, kødprodukter og andre animalske produkter; Spiselige olier og fedtstoffer. Oliefrø</t>
  </si>
  <si>
    <t>Kvalitet; Jernbaneteknik i almindelighed; Skinner og jernbanekomponenter</t>
  </si>
  <si>
    <t>Sikkerhed i hjemmet; Små køkkenmaskiner</t>
  </si>
  <si>
    <t>Petroleumsprodukter og naturgashåndteringsudstyr</t>
  </si>
  <si>
    <t>Alkoholholdige drikkevarer</t>
  </si>
  <si>
    <t>Hvidevarer til tøjvask</t>
  </si>
  <si>
    <t>Transmissioner, ophæng</t>
  </si>
  <si>
    <t>Økologiske produkter</t>
  </si>
  <si>
    <t>Nye fødevarer</t>
  </si>
  <si>
    <t>Levende fisk; Spiselige fisk, friske eller kølede; Spiselige fisk, frosne; Fiskefileter og andet fiskekød; Fisk, tørret, saltet eller i saltlage; Krustaceer, levende eller ikke; Mollusker, egnet til menneskeføde; Tang og andre alger; Forberedt eller konserveret fisk; Krustaceer, mollusker og andre akvatiske hvirvelløse dyr</t>
  </si>
  <si>
    <t>Lægemidler</t>
  </si>
  <si>
    <t>Elektriske kabler markeret med CENELEC-koder H07V2-U, H07V2-R, H07V2-K</t>
  </si>
  <si>
    <t>Medicin</t>
  </si>
  <si>
    <t>Spiritusprodukter</t>
  </si>
  <si>
    <t>Tagvandisolerende PVC-ark</t>
  </si>
  <si>
    <t>Bandager</t>
  </si>
  <si>
    <t>Frugt og grøntsager</t>
  </si>
  <si>
    <t>Naturlig honning</t>
  </si>
  <si>
    <t>Ledelsessystemer</t>
  </si>
  <si>
    <t>Byggematerialer og konstruktion</t>
  </si>
  <si>
    <t>Beholdere og tanke monteret på køretøjer</t>
  </si>
  <si>
    <t>Trykbeholdere</t>
  </si>
  <si>
    <t>Solenergi teknik</t>
  </si>
  <si>
    <t>Landbrugsbygninger og installationer generelt</t>
  </si>
  <si>
    <t>Stivelse og afledte produkter</t>
  </si>
  <si>
    <t>Posttjenester</t>
  </si>
  <si>
    <t>Emballeringsmaskiner</t>
  </si>
  <si>
    <t>Vejkøretøjer generelt</t>
  </si>
  <si>
    <t>IT-sikkerhed</t>
  </si>
  <si>
    <t>Brandmodstand af byggematerialer og elementer</t>
  </si>
  <si>
    <t>Kosmetik og toiletartikler</t>
  </si>
  <si>
    <t>Brandbekæmpelse</t>
  </si>
  <si>
    <t>Eksplosionsbeskyttelse</t>
  </si>
  <si>
    <t>Energi- og varmeoverføringsteknik generelt</t>
  </si>
  <si>
    <t>Sanitetstekniske installationer</t>
  </si>
  <si>
    <t>Motorcykler og knallerter</t>
  </si>
  <si>
    <t>Landbrugsmaskiner og udstyr generelt</t>
  </si>
  <si>
    <t>Arbejdssikkerhed og industriel hygiejne</t>
  </si>
  <si>
    <t>Beskyttelsestøj</t>
  </si>
  <si>
    <t>Radio-relæ og faste satellitkommunikationssystemer</t>
  </si>
  <si>
    <t>Landbrugstraktorer og trukne køretøjer</t>
  </si>
  <si>
    <t>Tobak, tobaksprodukter og relateret udstyr</t>
  </si>
  <si>
    <t>Vandkvalitet</t>
  </si>
  <si>
    <t>Specialaffald; Galvaniske celler og batterier</t>
  </si>
  <si>
    <t>Veterinærmedicin</t>
  </si>
  <si>
    <t>Dyre- og vegetabilske fedtstoffer og olier</t>
  </si>
  <si>
    <t>TV- og radioudsendelser</t>
  </si>
  <si>
    <t>Betonkonstruktioner</t>
  </si>
  <si>
    <t>Petroleumsprodukter generelt</t>
  </si>
  <si>
    <t>Is og iskonfekt</t>
  </si>
  <si>
    <t>Insekticider</t>
  </si>
  <si>
    <t>Miljøbeskyttelse; Husholdningssikkerhed; Produktion i kemisk industri; Produkter fra kemisk industri</t>
  </si>
  <si>
    <t>Gødning</t>
  </si>
  <si>
    <t>Aluminium og aluminiumlegeringer</t>
  </si>
  <si>
    <t>Andre standarder relateret til landbrug og skovbrug</t>
  </si>
  <si>
    <t>Generelle forhold. Terminologi. Standardisering. Dokumentation; Landbrug</t>
  </si>
  <si>
    <t>Pesticider og andre kemikalier til landbrug generelt</t>
  </si>
  <si>
    <t>Oliefrø</t>
  </si>
  <si>
    <t>Pesticider og andre kemikalier</t>
  </si>
  <si>
    <t>Redningsveste, opdriftsmidler og flydeudstyr; Udendørs- og vandsportsudstyr</t>
  </si>
  <si>
    <t>Brandbekæmpelse; Pumper</t>
  </si>
  <si>
    <t>Pumper</t>
  </si>
  <si>
    <t>Fisk og fiskeprodukter</t>
  </si>
  <si>
    <t>Produkter fra kemisk industri</t>
  </si>
  <si>
    <t>Sukker. Sukkerprodukter. Stivelse</t>
  </si>
  <si>
    <t>Sukker og sukkerprodukter</t>
  </si>
  <si>
    <t>Vejkøretøjssystemer</t>
  </si>
  <si>
    <t>Kunstfibre; Tekstilstoffer</t>
  </si>
  <si>
    <t>Udstyr til personlig pleje</t>
  </si>
  <si>
    <t>Døre og vinduer</t>
  </si>
  <si>
    <t>Analytisk kemi; Uorganiske kemikalier; Organiske kemikalier; Produkter fra kemisk industri</t>
  </si>
  <si>
    <t>Andre vejtransportrelaterede systemer</t>
  </si>
  <si>
    <t>Miljø, sundhedsbeskyttelse og sikkerhed; Emballering og distribution af varer</t>
  </si>
  <si>
    <t>Erhvervskøretøjer; Personbiler, campingvogne og lette trailere; Motorcykler og knallerter; Specialkøretøjer</t>
  </si>
  <si>
    <t>Telekommunikation, lyd- og videoingeniørarbejde</t>
  </si>
  <si>
    <t>Mekaniske strukturer til elektronisk udstyr</t>
  </si>
  <si>
    <t>Kakao</t>
  </si>
  <si>
    <t>Landbrug</t>
  </si>
  <si>
    <t>Te, kaffe, kakao</t>
  </si>
  <si>
    <t>Chokolade</t>
  </si>
  <si>
    <t>Kød, kødprodukter og andre animalske produkter</t>
  </si>
  <si>
    <t>Te</t>
  </si>
  <si>
    <t>Materialer og artikler i kontakt med fødevarer</t>
  </si>
  <si>
    <t>Miljøbeskyttelse; Produktion i kemisk industri; Produkter fra kemisk industri</t>
  </si>
  <si>
    <t>Cybersikkerhed</t>
  </si>
  <si>
    <t>Kemi</t>
  </si>
  <si>
    <t>Køretøjer</t>
  </si>
  <si>
    <t>Elektriske produkter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</si>
</sst>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ont>
    <font>
      <b/>
      <sz val="11"/>
      <name val="Calibri"/>
    </font>
    <font>
      <u/>
      <sz val="11"/>
      <color rgb="FF0000FF"/>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29"/>
  <sheetViews>
    <sheetView tabSelected="1" topLeftCell="A225" workbookViewId="0">
      <selection activeCell="A2" sqref="A2"/>
    </sheetView>
  </sheetViews>
  <sheetFormatPr defaultRowHeight="14.4" x14ac:dyDescent="0.3"/>
  <cols>
    <col min="1" max="1" width="41" customWidth="1"/>
    <col min="2" max="2" width="50" customWidth="1"/>
    <col min="3" max="3" width="30" customWidth="1"/>
    <col min="4" max="10" width="100" style="2" customWidth="1"/>
    <col min="11" max="11" width="100" customWidth="1"/>
    <col min="12" max="12" width="30" style="4" customWidth="1"/>
    <col min="13" max="17" width="100" customWidth="1"/>
  </cols>
  <sheetData>
    <row r="1" spans="1:17" ht="30" customHeight="1" x14ac:dyDescent="0.3">
      <c r="A1" s="1" t="s">
        <v>1006</v>
      </c>
      <c r="B1" s="1" t="s">
        <v>1</v>
      </c>
      <c r="C1" s="1" t="s">
        <v>0</v>
      </c>
      <c r="D1" s="3" t="s">
        <v>2</v>
      </c>
      <c r="E1" s="3" t="s">
        <v>3</v>
      </c>
      <c r="F1" s="3" t="s">
        <v>4</v>
      </c>
      <c r="G1" s="3" t="s">
        <v>5</v>
      </c>
      <c r="H1" s="3" t="s">
        <v>6</v>
      </c>
      <c r="I1" s="3" t="s">
        <v>7</v>
      </c>
      <c r="J1" s="3" t="s">
        <v>8</v>
      </c>
      <c r="K1" s="1" t="s">
        <v>9</v>
      </c>
      <c r="L1" s="5" t="s">
        <v>10</v>
      </c>
      <c r="M1" s="1" t="s">
        <v>11</v>
      </c>
      <c r="N1" s="1" t="s">
        <v>12</v>
      </c>
      <c r="O1" s="1" t="s">
        <v>13</v>
      </c>
      <c r="P1" s="1" t="s">
        <v>14</v>
      </c>
      <c r="Q1" s="1" t="s">
        <v>15</v>
      </c>
    </row>
    <row r="2" spans="1:17" ht="158.4" x14ac:dyDescent="0.3">
      <c r="A2" t="s">
        <v>1007</v>
      </c>
      <c r="B2" s="9" t="str">
        <f>HYPERLINK("https://eping.wto.org/en/Search?viewData= G/TBT/N/ECU/548"," G/TBT/N/ECU/548")</f>
        <v xml:space="preserve"> G/TBT/N/ECU/548</v>
      </c>
      <c r="C2" s="6" t="s">
        <v>24</v>
      </c>
      <c r="D2" s="8" t="s">
        <v>25</v>
      </c>
      <c r="E2" s="8" t="s">
        <v>26</v>
      </c>
      <c r="F2" s="8" t="s">
        <v>27</v>
      </c>
      <c r="G2" s="8" t="s">
        <v>28</v>
      </c>
      <c r="H2" s="8" t="s">
        <v>20</v>
      </c>
      <c r="I2" s="8" t="s">
        <v>29</v>
      </c>
      <c r="J2" s="8" t="s">
        <v>20</v>
      </c>
      <c r="K2" s="6"/>
      <c r="L2" s="7" t="s">
        <v>20</v>
      </c>
      <c r="M2" s="6" t="s">
        <v>22</v>
      </c>
      <c r="N2" s="8" t="s">
        <v>30</v>
      </c>
      <c r="O2" s="6"/>
      <c r="P2" s="6"/>
      <c r="Q2" s="6" t="str">
        <f>HYPERLINK("https://docs.wto.org/imrd/directdoc.asp?DDFDocuments/v/G/TBTN24/ECU548.DOCX", "https://docs.wto.org/imrd/directdoc.asp?DDFDocuments/v/G/TBTN24/ECU548.DOCX")</f>
        <v>https://docs.wto.org/imrd/directdoc.asp?DDFDocuments/v/G/TBTN24/ECU548.DOCX</v>
      </c>
    </row>
    <row r="3" spans="1:17" ht="331.2" x14ac:dyDescent="0.3">
      <c r="A3" t="s">
        <v>1032</v>
      </c>
      <c r="B3" s="9" t="str">
        <f>HYPERLINK("https://eping.wto.org/en/Search?viewData= G/TBT/N/UKR/312"," G/TBT/N/UKR/312")</f>
        <v xml:space="preserve"> G/TBT/N/UKR/312</v>
      </c>
      <c r="C3" s="6" t="s">
        <v>220</v>
      </c>
      <c r="D3" s="8" t="s">
        <v>221</v>
      </c>
      <c r="E3" s="8" t="s">
        <v>222</v>
      </c>
      <c r="F3" s="8" t="s">
        <v>223</v>
      </c>
      <c r="G3" s="8" t="s">
        <v>224</v>
      </c>
      <c r="H3" s="8" t="s">
        <v>225</v>
      </c>
      <c r="I3" s="8" t="s">
        <v>60</v>
      </c>
      <c r="J3" s="8" t="s">
        <v>20</v>
      </c>
      <c r="K3" s="6"/>
      <c r="L3" s="7">
        <v>45650</v>
      </c>
      <c r="M3" s="6" t="s">
        <v>22</v>
      </c>
      <c r="N3" s="8" t="s">
        <v>226</v>
      </c>
      <c r="O3" s="6" t="str">
        <f>HYPERLINK("https://docs.wto.org/imrd/directdoc.asp?DDFDocuments/t/G/TBTN24/UKR312.DOCX", "https://docs.wto.org/imrd/directdoc.asp?DDFDocuments/t/G/TBTN24/UKR312.DOCX")</f>
        <v>https://docs.wto.org/imrd/directdoc.asp?DDFDocuments/t/G/TBTN24/UKR312.DOCX</v>
      </c>
      <c r="P3" s="6"/>
      <c r="Q3" s="6"/>
    </row>
    <row r="4" spans="1:17" ht="43.2" x14ac:dyDescent="0.3">
      <c r="A4" s="10" t="s">
        <v>1081</v>
      </c>
      <c r="B4" s="9" t="str">
        <f>HYPERLINK("https://eping.wto.org/en/Search?viewData= G/TBT/N/RWA/1078"," G/TBT/N/RWA/1078")</f>
        <v xml:space="preserve"> G/TBT/N/RWA/1078</v>
      </c>
      <c r="C4" s="6" t="s">
        <v>327</v>
      </c>
      <c r="D4" s="8" t="s">
        <v>641</v>
      </c>
      <c r="E4" s="8" t="s">
        <v>642</v>
      </c>
      <c r="F4" s="8" t="s">
        <v>643</v>
      </c>
      <c r="G4" s="8" t="s">
        <v>20</v>
      </c>
      <c r="H4" s="8" t="s">
        <v>644</v>
      </c>
      <c r="I4" s="8" t="s">
        <v>332</v>
      </c>
      <c r="J4" s="8" t="s">
        <v>61</v>
      </c>
      <c r="K4" s="6"/>
      <c r="L4" s="7">
        <v>45635</v>
      </c>
      <c r="M4" s="6" t="s">
        <v>22</v>
      </c>
      <c r="N4" s="8" t="s">
        <v>645</v>
      </c>
      <c r="O4" s="6" t="str">
        <f>HYPERLINK("https://docs.wto.org/imrd/directdoc.asp?DDFDocuments/t/G/TBTN24/RWA1078.DOCX", "https://docs.wto.org/imrd/directdoc.asp?DDFDocuments/t/G/TBTN24/RWA1078.DOCX")</f>
        <v>https://docs.wto.org/imrd/directdoc.asp?DDFDocuments/t/G/TBTN24/RWA1078.DOCX</v>
      </c>
      <c r="P4" s="6" t="str">
        <f>HYPERLINK("https://docs.wto.org/imrd/directdoc.asp?DDFDocuments/u/G/TBTN24/RWA1078.DOCX", "https://docs.wto.org/imrd/directdoc.asp?DDFDocuments/u/G/TBTN24/RWA1078.DOCX")</f>
        <v>https://docs.wto.org/imrd/directdoc.asp?DDFDocuments/u/G/TBTN24/RWA1078.DOCX</v>
      </c>
      <c r="Q4" s="6" t="str">
        <f>HYPERLINK("https://docs.wto.org/imrd/directdoc.asp?DDFDocuments/v/G/TBTN24/RWA1078.DOCX", "https://docs.wto.org/imrd/directdoc.asp?DDFDocuments/v/G/TBTN24/RWA1078.DOCX")</f>
        <v>https://docs.wto.org/imrd/directdoc.asp?DDFDocuments/v/G/TBTN24/RWA1078.DOCX</v>
      </c>
    </row>
    <row r="5" spans="1:17" ht="43.2" x14ac:dyDescent="0.3">
      <c r="A5" s="10" t="s">
        <v>1098</v>
      </c>
      <c r="B5" s="9" t="str">
        <f>HYPERLINK("https://eping.wto.org/en/Search?viewData= G/TBT/N/JPN/836"," G/TBT/N/JPN/836")</f>
        <v xml:space="preserve"> G/TBT/N/JPN/836</v>
      </c>
      <c r="C5" s="6" t="s">
        <v>160</v>
      </c>
      <c r="D5" s="8" t="s">
        <v>843</v>
      </c>
      <c r="E5" s="8" t="s">
        <v>844</v>
      </c>
      <c r="F5" s="8" t="s">
        <v>845</v>
      </c>
      <c r="G5" s="8" t="s">
        <v>20</v>
      </c>
      <c r="H5" s="8" t="s">
        <v>20</v>
      </c>
      <c r="I5" s="8" t="s">
        <v>37</v>
      </c>
      <c r="J5" s="8" t="s">
        <v>20</v>
      </c>
      <c r="K5" s="6"/>
      <c r="L5" s="7">
        <v>45628</v>
      </c>
      <c r="M5" s="6" t="s">
        <v>22</v>
      </c>
      <c r="N5" s="8" t="s">
        <v>846</v>
      </c>
      <c r="O5" s="6" t="str">
        <f>HYPERLINK("https://docs.wto.org/imrd/directdoc.asp?DDFDocuments/t/G/TBTN24/JPN836.DOCX", "https://docs.wto.org/imrd/directdoc.asp?DDFDocuments/t/G/TBTN24/JPN836.DOCX")</f>
        <v>https://docs.wto.org/imrd/directdoc.asp?DDFDocuments/t/G/TBTN24/JPN836.DOCX</v>
      </c>
      <c r="P5" s="6" t="str">
        <f>HYPERLINK("https://docs.wto.org/imrd/directdoc.asp?DDFDocuments/u/G/TBTN24/JPN836.DOCX", "https://docs.wto.org/imrd/directdoc.asp?DDFDocuments/u/G/TBTN24/JPN836.DOCX")</f>
        <v>https://docs.wto.org/imrd/directdoc.asp?DDFDocuments/u/G/TBTN24/JPN836.DOCX</v>
      </c>
      <c r="Q5" s="6" t="str">
        <f>HYPERLINK("https://docs.wto.org/imrd/directdoc.asp?DDFDocuments/v/G/TBTN24/JPN836.DOCX", "https://docs.wto.org/imrd/directdoc.asp?DDFDocuments/v/G/TBTN24/JPN836.DOCX")</f>
        <v>https://docs.wto.org/imrd/directdoc.asp?DDFDocuments/v/G/TBTN24/JPN836.DOCX</v>
      </c>
    </row>
    <row r="6" spans="1:17" ht="43.2" x14ac:dyDescent="0.3">
      <c r="A6" s="10" t="s">
        <v>1082</v>
      </c>
      <c r="B6" s="9" t="str">
        <f>HYPERLINK("https://eping.wto.org/en/Search?viewData= G/TBT/N/UGA/2024"," G/TBT/N/UGA/2024")</f>
        <v xml:space="preserve"> G/TBT/N/UGA/2024</v>
      </c>
      <c r="C6" s="6" t="s">
        <v>387</v>
      </c>
      <c r="D6" s="8" t="s">
        <v>646</v>
      </c>
      <c r="E6" s="8" t="s">
        <v>647</v>
      </c>
      <c r="F6" s="8" t="s">
        <v>648</v>
      </c>
      <c r="G6" s="8" t="s">
        <v>649</v>
      </c>
      <c r="H6" s="8" t="s">
        <v>650</v>
      </c>
      <c r="I6" s="8" t="s">
        <v>651</v>
      </c>
      <c r="J6" s="8" t="s">
        <v>652</v>
      </c>
      <c r="K6" s="6"/>
      <c r="L6" s="7">
        <v>45635</v>
      </c>
      <c r="M6" s="6" t="s">
        <v>22</v>
      </c>
      <c r="N6" s="8" t="s">
        <v>653</v>
      </c>
      <c r="O6" s="6" t="str">
        <f>HYPERLINK("https://docs.wto.org/imrd/directdoc.asp?DDFDocuments/t/G/TBTN24/UGA2024.DOCX", "https://docs.wto.org/imrd/directdoc.asp?DDFDocuments/t/G/TBTN24/UGA2024.DOCX")</f>
        <v>https://docs.wto.org/imrd/directdoc.asp?DDFDocuments/t/G/TBTN24/UGA2024.DOCX</v>
      </c>
      <c r="P6" s="6" t="str">
        <f>HYPERLINK("https://docs.wto.org/imrd/directdoc.asp?DDFDocuments/u/G/TBTN24/UGA2024.DOCX", "https://docs.wto.org/imrd/directdoc.asp?DDFDocuments/u/G/TBTN24/UGA2024.DOCX")</f>
        <v>https://docs.wto.org/imrd/directdoc.asp?DDFDocuments/u/G/TBTN24/UGA2024.DOCX</v>
      </c>
      <c r="Q6" s="6" t="str">
        <f>HYPERLINK("https://docs.wto.org/imrd/directdoc.asp?DDFDocuments/v/G/TBTN24/UGA2024.DOCX", "https://docs.wto.org/imrd/directdoc.asp?DDFDocuments/v/G/TBTN24/UGA2024.DOCX")</f>
        <v>https://docs.wto.org/imrd/directdoc.asp?DDFDocuments/v/G/TBTN24/UGA2024.DOCX</v>
      </c>
    </row>
    <row r="7" spans="1:17" ht="72" x14ac:dyDescent="0.3">
      <c r="A7" s="10" t="s">
        <v>1082</v>
      </c>
      <c r="B7" s="9" t="str">
        <f>HYPERLINK("https://eping.wto.org/en/Search?viewData= G/TBT/N/UGA/2025"," G/TBT/N/UGA/2025")</f>
        <v xml:space="preserve"> G/TBT/N/UGA/2025</v>
      </c>
      <c r="C7" s="6" t="s">
        <v>387</v>
      </c>
      <c r="D7" s="8" t="s">
        <v>667</v>
      </c>
      <c r="E7" s="8" t="s">
        <v>668</v>
      </c>
      <c r="F7" s="8" t="s">
        <v>669</v>
      </c>
      <c r="G7" s="8" t="s">
        <v>649</v>
      </c>
      <c r="H7" s="8" t="s">
        <v>650</v>
      </c>
      <c r="I7" s="8" t="s">
        <v>670</v>
      </c>
      <c r="J7" s="8" t="s">
        <v>61</v>
      </c>
      <c r="K7" s="6"/>
      <c r="L7" s="7">
        <v>45635</v>
      </c>
      <c r="M7" s="6" t="s">
        <v>22</v>
      </c>
      <c r="N7" s="8" t="s">
        <v>671</v>
      </c>
      <c r="O7" s="6" t="str">
        <f>HYPERLINK("https://docs.wto.org/imrd/directdoc.asp?DDFDocuments/t/G/TBTN24/UGA2025.DOCX", "https://docs.wto.org/imrd/directdoc.asp?DDFDocuments/t/G/TBTN24/UGA2025.DOCX")</f>
        <v>https://docs.wto.org/imrd/directdoc.asp?DDFDocuments/t/G/TBTN24/UGA2025.DOCX</v>
      </c>
      <c r="P7" s="6" t="str">
        <f>HYPERLINK("https://docs.wto.org/imrd/directdoc.asp?DDFDocuments/u/G/TBTN24/UGA2025.DOCX", "https://docs.wto.org/imrd/directdoc.asp?DDFDocuments/u/G/TBTN24/UGA2025.DOCX")</f>
        <v>https://docs.wto.org/imrd/directdoc.asp?DDFDocuments/u/G/TBTN24/UGA2025.DOCX</v>
      </c>
      <c r="Q7" s="6" t="str">
        <f>HYPERLINK("https://docs.wto.org/imrd/directdoc.asp?DDFDocuments/v/G/TBTN24/UGA2025.DOCX", "https://docs.wto.org/imrd/directdoc.asp?DDFDocuments/v/G/TBTN24/UGA2025.DOCX")</f>
        <v>https://docs.wto.org/imrd/directdoc.asp?DDFDocuments/v/G/TBTN24/UGA2025.DOCX</v>
      </c>
    </row>
    <row r="8" spans="1:17" ht="28.8" x14ac:dyDescent="0.3">
      <c r="A8" s="10" t="s">
        <v>1082</v>
      </c>
      <c r="B8" s="9" t="str">
        <f>HYPERLINK("https://eping.wto.org/en/Search?viewData= G/TBT/N/UGA/2021"," G/TBT/N/UGA/2021")</f>
        <v xml:space="preserve"> G/TBT/N/UGA/2021</v>
      </c>
      <c r="C8" s="6" t="s">
        <v>387</v>
      </c>
      <c r="D8" s="8" t="s">
        <v>712</v>
      </c>
      <c r="E8" s="8" t="s">
        <v>713</v>
      </c>
      <c r="F8" s="8" t="s">
        <v>648</v>
      </c>
      <c r="G8" s="8" t="s">
        <v>649</v>
      </c>
      <c r="H8" s="8" t="s">
        <v>650</v>
      </c>
      <c r="I8" s="8" t="s">
        <v>714</v>
      </c>
      <c r="J8" s="8" t="s">
        <v>61</v>
      </c>
      <c r="K8" s="6"/>
      <c r="L8" s="7">
        <v>45634</v>
      </c>
      <c r="M8" s="6" t="s">
        <v>22</v>
      </c>
      <c r="N8" s="8" t="s">
        <v>715</v>
      </c>
      <c r="O8" s="6" t="str">
        <f>HYPERLINK("https://docs.wto.org/imrd/directdoc.asp?DDFDocuments/t/G/TBTN24/UGA2021.DOCX", "https://docs.wto.org/imrd/directdoc.asp?DDFDocuments/t/G/TBTN24/UGA2021.DOCX")</f>
        <v>https://docs.wto.org/imrd/directdoc.asp?DDFDocuments/t/G/TBTN24/UGA2021.DOCX</v>
      </c>
      <c r="P8" s="6" t="str">
        <f>HYPERLINK("https://docs.wto.org/imrd/directdoc.asp?DDFDocuments/u/G/TBTN24/UGA2021.DOCX", "https://docs.wto.org/imrd/directdoc.asp?DDFDocuments/u/G/TBTN24/UGA2021.DOCX")</f>
        <v>https://docs.wto.org/imrd/directdoc.asp?DDFDocuments/u/G/TBTN24/UGA2021.DOCX</v>
      </c>
      <c r="Q8" s="6" t="str">
        <f>HYPERLINK("https://docs.wto.org/imrd/directdoc.asp?DDFDocuments/v/G/TBTN24/UGA2021.DOCX", "https://docs.wto.org/imrd/directdoc.asp?DDFDocuments/v/G/TBTN24/UGA2021.DOCX")</f>
        <v>https://docs.wto.org/imrd/directdoc.asp?DDFDocuments/v/G/TBTN24/UGA2021.DOCX</v>
      </c>
    </row>
    <row r="9" spans="1:17" ht="43.2" x14ac:dyDescent="0.3">
      <c r="A9" s="10" t="s">
        <v>1082</v>
      </c>
      <c r="B9" s="9" t="str">
        <f>HYPERLINK("https://eping.wto.org/en/Search?viewData= G/TBT/N/UGA/2022"," G/TBT/N/UGA/2022")</f>
        <v xml:space="preserve"> G/TBT/N/UGA/2022</v>
      </c>
      <c r="C9" s="6" t="s">
        <v>387</v>
      </c>
      <c r="D9" s="8" t="s">
        <v>724</v>
      </c>
      <c r="E9" s="8" t="s">
        <v>725</v>
      </c>
      <c r="F9" s="8" t="s">
        <v>648</v>
      </c>
      <c r="G9" s="8" t="s">
        <v>649</v>
      </c>
      <c r="H9" s="8" t="s">
        <v>650</v>
      </c>
      <c r="I9" s="8" t="s">
        <v>726</v>
      </c>
      <c r="J9" s="8" t="s">
        <v>61</v>
      </c>
      <c r="K9" s="6"/>
      <c r="L9" s="7">
        <v>45634</v>
      </c>
      <c r="M9" s="6" t="s">
        <v>22</v>
      </c>
      <c r="N9" s="8" t="s">
        <v>727</v>
      </c>
      <c r="O9" s="6" t="str">
        <f>HYPERLINK("https://docs.wto.org/imrd/directdoc.asp?DDFDocuments/t/G/TBTN24/UGA2022.DOCX", "https://docs.wto.org/imrd/directdoc.asp?DDFDocuments/t/G/TBTN24/UGA2022.DOCX")</f>
        <v>https://docs.wto.org/imrd/directdoc.asp?DDFDocuments/t/G/TBTN24/UGA2022.DOCX</v>
      </c>
      <c r="P9" s="6" t="str">
        <f>HYPERLINK("https://docs.wto.org/imrd/directdoc.asp?DDFDocuments/u/G/TBTN24/UGA2022.DOCX", "https://docs.wto.org/imrd/directdoc.asp?DDFDocuments/u/G/TBTN24/UGA2022.DOCX")</f>
        <v>https://docs.wto.org/imrd/directdoc.asp?DDFDocuments/u/G/TBTN24/UGA2022.DOCX</v>
      </c>
      <c r="Q9" s="6" t="str">
        <f>HYPERLINK("https://docs.wto.org/imrd/directdoc.asp?DDFDocuments/v/G/TBTN24/UGA2022.DOCX", "https://docs.wto.org/imrd/directdoc.asp?DDFDocuments/v/G/TBTN24/UGA2022.DOCX")</f>
        <v>https://docs.wto.org/imrd/directdoc.asp?DDFDocuments/v/G/TBTN24/UGA2022.DOCX</v>
      </c>
    </row>
    <row r="10" spans="1:17" ht="28.8" x14ac:dyDescent="0.3">
      <c r="A10" s="10" t="s">
        <v>1082</v>
      </c>
      <c r="B10" s="9" t="str">
        <f>HYPERLINK("https://eping.wto.org/en/Search?viewData= G/TBT/N/UGA/2020"," G/TBT/N/UGA/2020")</f>
        <v xml:space="preserve"> G/TBT/N/UGA/2020</v>
      </c>
      <c r="C10" s="6" t="s">
        <v>387</v>
      </c>
      <c r="D10" s="8" t="s">
        <v>730</v>
      </c>
      <c r="E10" s="8" t="s">
        <v>731</v>
      </c>
      <c r="F10" s="8" t="s">
        <v>648</v>
      </c>
      <c r="G10" s="8" t="s">
        <v>649</v>
      </c>
      <c r="H10" s="8" t="s">
        <v>650</v>
      </c>
      <c r="I10" s="8" t="s">
        <v>126</v>
      </c>
      <c r="J10" s="8" t="s">
        <v>61</v>
      </c>
      <c r="K10" s="6"/>
      <c r="L10" s="7">
        <v>45634</v>
      </c>
      <c r="M10" s="6" t="s">
        <v>22</v>
      </c>
      <c r="N10" s="8" t="s">
        <v>732</v>
      </c>
      <c r="O10" s="6" t="str">
        <f>HYPERLINK("https://docs.wto.org/imrd/directdoc.asp?DDFDocuments/t/G/TBTN24/UGA2020.DOCX", "https://docs.wto.org/imrd/directdoc.asp?DDFDocuments/t/G/TBTN24/UGA2020.DOCX")</f>
        <v>https://docs.wto.org/imrd/directdoc.asp?DDFDocuments/t/G/TBTN24/UGA2020.DOCX</v>
      </c>
      <c r="P10" s="6" t="str">
        <f>HYPERLINK("https://docs.wto.org/imrd/directdoc.asp?DDFDocuments/u/G/TBTN24/UGA2020.DOCX", "https://docs.wto.org/imrd/directdoc.asp?DDFDocuments/u/G/TBTN24/UGA2020.DOCX")</f>
        <v>https://docs.wto.org/imrd/directdoc.asp?DDFDocuments/u/G/TBTN24/UGA2020.DOCX</v>
      </c>
      <c r="Q10" s="6" t="str">
        <f>HYPERLINK("https://docs.wto.org/imrd/directdoc.asp?DDFDocuments/v/G/TBTN24/UGA2020.DOCX", "https://docs.wto.org/imrd/directdoc.asp?DDFDocuments/v/G/TBTN24/UGA2020.DOCX")</f>
        <v>https://docs.wto.org/imrd/directdoc.asp?DDFDocuments/v/G/TBTN24/UGA2020.DOCX</v>
      </c>
    </row>
    <row r="11" spans="1:17" ht="43.2" x14ac:dyDescent="0.3">
      <c r="A11" s="10" t="s">
        <v>1082</v>
      </c>
      <c r="B11" s="9" t="str">
        <f>HYPERLINK("https://eping.wto.org/en/Search?viewData= G/TBT/N/UGA/2023"," G/TBT/N/UGA/2023")</f>
        <v xml:space="preserve"> G/TBT/N/UGA/2023</v>
      </c>
      <c r="C11" s="6" t="s">
        <v>387</v>
      </c>
      <c r="D11" s="8" t="s">
        <v>737</v>
      </c>
      <c r="E11" s="8" t="s">
        <v>738</v>
      </c>
      <c r="F11" s="8" t="s">
        <v>648</v>
      </c>
      <c r="G11" s="8" t="s">
        <v>649</v>
      </c>
      <c r="H11" s="8" t="s">
        <v>650</v>
      </c>
      <c r="I11" s="8" t="s">
        <v>739</v>
      </c>
      <c r="J11" s="8" t="s">
        <v>61</v>
      </c>
      <c r="K11" s="6"/>
      <c r="L11" s="7">
        <v>45634</v>
      </c>
      <c r="M11" s="6" t="s">
        <v>22</v>
      </c>
      <c r="N11" s="8" t="s">
        <v>740</v>
      </c>
      <c r="O11" s="6" t="str">
        <f>HYPERLINK("https://docs.wto.org/imrd/directdoc.asp?DDFDocuments/t/G/TBTN24/UGA2023.DOCX", "https://docs.wto.org/imrd/directdoc.asp?DDFDocuments/t/G/TBTN24/UGA2023.DOCX")</f>
        <v>https://docs.wto.org/imrd/directdoc.asp?DDFDocuments/t/G/TBTN24/UGA2023.DOCX</v>
      </c>
      <c r="P11" s="6" t="str">
        <f>HYPERLINK("https://docs.wto.org/imrd/directdoc.asp?DDFDocuments/u/G/TBTN24/UGA2023.DOCX", "https://docs.wto.org/imrd/directdoc.asp?DDFDocuments/u/G/TBTN24/UGA2023.DOCX")</f>
        <v>https://docs.wto.org/imrd/directdoc.asp?DDFDocuments/u/G/TBTN24/UGA2023.DOCX</v>
      </c>
      <c r="Q11" s="6" t="str">
        <f>HYPERLINK("https://docs.wto.org/imrd/directdoc.asp?DDFDocuments/v/G/TBTN24/UGA2023.DOCX", "https://docs.wto.org/imrd/directdoc.asp?DDFDocuments/v/G/TBTN24/UGA2023.DOCX")</f>
        <v>https://docs.wto.org/imrd/directdoc.asp?DDFDocuments/v/G/TBTN24/UGA2023.DOCX</v>
      </c>
    </row>
    <row r="12" spans="1:17" ht="43.2" x14ac:dyDescent="0.3">
      <c r="A12" s="10" t="s">
        <v>1099</v>
      </c>
      <c r="B12" s="9" t="str">
        <f>HYPERLINK("https://eping.wto.org/en/Search?viewData= G/TBT/N/JPN/837"," G/TBT/N/JPN/837")</f>
        <v xml:space="preserve"> G/TBT/N/JPN/837</v>
      </c>
      <c r="C12" s="6" t="s">
        <v>160</v>
      </c>
      <c r="D12" s="8" t="s">
        <v>847</v>
      </c>
      <c r="E12" s="8" t="s">
        <v>848</v>
      </c>
      <c r="F12" s="8" t="s">
        <v>849</v>
      </c>
      <c r="G12" s="8" t="s">
        <v>20</v>
      </c>
      <c r="H12" s="8" t="s">
        <v>52</v>
      </c>
      <c r="I12" s="8" t="s">
        <v>37</v>
      </c>
      <c r="J12" s="8" t="s">
        <v>238</v>
      </c>
      <c r="K12" s="6"/>
      <c r="L12" s="7">
        <v>45628</v>
      </c>
      <c r="M12" s="6" t="s">
        <v>22</v>
      </c>
      <c r="N12" s="8" t="s">
        <v>850</v>
      </c>
      <c r="O12" s="6" t="str">
        <f>HYPERLINK("https://docs.wto.org/imrd/directdoc.asp?DDFDocuments/t/G/TBTN24/JPN837.DOCX", "https://docs.wto.org/imrd/directdoc.asp?DDFDocuments/t/G/TBTN24/JPN837.DOCX")</f>
        <v>https://docs.wto.org/imrd/directdoc.asp?DDFDocuments/t/G/TBTN24/JPN837.DOCX</v>
      </c>
      <c r="P12" s="6" t="str">
        <f>HYPERLINK("https://docs.wto.org/imrd/directdoc.asp?DDFDocuments/u/G/TBTN24/JPN837.DOCX", "https://docs.wto.org/imrd/directdoc.asp?DDFDocuments/u/G/TBTN24/JPN837.DOCX")</f>
        <v>https://docs.wto.org/imrd/directdoc.asp?DDFDocuments/u/G/TBTN24/JPN837.DOCX</v>
      </c>
      <c r="Q12" s="6" t="str">
        <f>HYPERLINK("https://docs.wto.org/imrd/directdoc.asp?DDFDocuments/v/G/TBTN24/JPN837.DOCX", "https://docs.wto.org/imrd/directdoc.asp?DDFDocuments/v/G/TBTN24/JPN837.DOCX")</f>
        <v>https://docs.wto.org/imrd/directdoc.asp?DDFDocuments/v/G/TBTN24/JPN837.DOCX</v>
      </c>
    </row>
    <row r="13" spans="1:17" ht="28.8" x14ac:dyDescent="0.3">
      <c r="A13" t="s">
        <v>1017</v>
      </c>
      <c r="B13" s="9" t="str">
        <f>HYPERLINK("https://eping.wto.org/en/Search?viewData= G/TBT/N/IND/352"," G/TBT/N/IND/352")</f>
        <v xml:space="preserve"> G/TBT/N/IND/352</v>
      </c>
      <c r="C13" s="6" t="s">
        <v>70</v>
      </c>
      <c r="D13" s="8" t="s">
        <v>105</v>
      </c>
      <c r="E13" s="8" t="s">
        <v>106</v>
      </c>
      <c r="F13" s="8" t="s">
        <v>73</v>
      </c>
      <c r="G13" s="8" t="s">
        <v>20</v>
      </c>
      <c r="H13" s="8" t="s">
        <v>107</v>
      </c>
      <c r="I13" s="8" t="s">
        <v>37</v>
      </c>
      <c r="J13" s="8" t="s">
        <v>61</v>
      </c>
      <c r="K13" s="6"/>
      <c r="L13" s="7">
        <v>45655</v>
      </c>
      <c r="M13" s="6" t="s">
        <v>22</v>
      </c>
      <c r="N13" s="8" t="s">
        <v>108</v>
      </c>
      <c r="O13" s="6" t="str">
        <f>HYPERLINK("https://docs.wto.org/imrd/directdoc.asp?DDFDocuments/t/G/TBTN24/IND352.DOCX", "https://docs.wto.org/imrd/directdoc.asp?DDFDocuments/t/G/TBTN24/IND352.DOCX")</f>
        <v>https://docs.wto.org/imrd/directdoc.asp?DDFDocuments/t/G/TBTN24/IND352.DOCX</v>
      </c>
      <c r="P13" s="6"/>
      <c r="Q13" s="6"/>
    </row>
    <row r="14" spans="1:17" ht="201.6" x14ac:dyDescent="0.3">
      <c r="A14" s="10" t="s">
        <v>1065</v>
      </c>
      <c r="B14" s="9" t="str">
        <f>HYPERLINK("https://eping.wto.org/en/Search?viewData= G/TBT/N/CHN/1930"," G/TBT/N/CHN/1930")</f>
        <v xml:space="preserve"> G/TBT/N/CHN/1930</v>
      </c>
      <c r="C14" s="6" t="s">
        <v>39</v>
      </c>
      <c r="D14" s="8" t="s">
        <v>505</v>
      </c>
      <c r="E14" s="8" t="s">
        <v>506</v>
      </c>
      <c r="F14" s="8" t="s">
        <v>507</v>
      </c>
      <c r="G14" s="8" t="s">
        <v>508</v>
      </c>
      <c r="H14" s="8" t="s">
        <v>509</v>
      </c>
      <c r="I14" s="8" t="s">
        <v>114</v>
      </c>
      <c r="J14" s="8" t="s">
        <v>20</v>
      </c>
      <c r="K14" s="6"/>
      <c r="L14" s="7">
        <v>45642</v>
      </c>
      <c r="M14" s="6" t="s">
        <v>22</v>
      </c>
      <c r="N14" s="8" t="s">
        <v>510</v>
      </c>
      <c r="O14" s="6" t="str">
        <f>HYPERLINK("https://docs.wto.org/imrd/directdoc.asp?DDFDocuments/t/G/TBTN24/CHN1930.DOCX", "https://docs.wto.org/imrd/directdoc.asp?DDFDocuments/t/G/TBTN24/CHN1930.DOCX")</f>
        <v>https://docs.wto.org/imrd/directdoc.asp?DDFDocuments/t/G/TBTN24/CHN1930.DOCX</v>
      </c>
      <c r="P14" s="6" t="str">
        <f>HYPERLINK("https://docs.wto.org/imrd/directdoc.asp?DDFDocuments/u/G/TBTN24/CHN1930.DOCX", "https://docs.wto.org/imrd/directdoc.asp?DDFDocuments/u/G/TBTN24/CHN1930.DOCX")</f>
        <v>https://docs.wto.org/imrd/directdoc.asp?DDFDocuments/u/G/TBTN24/CHN1930.DOCX</v>
      </c>
      <c r="Q14" s="6" t="str">
        <f>HYPERLINK("https://docs.wto.org/imrd/directdoc.asp?DDFDocuments/v/G/TBTN24/CHN1930.DOCX", "https://docs.wto.org/imrd/directdoc.asp?DDFDocuments/v/G/TBTN24/CHN1930.DOCX")</f>
        <v>https://docs.wto.org/imrd/directdoc.asp?DDFDocuments/v/G/TBTN24/CHN1930.DOCX</v>
      </c>
    </row>
    <row r="15" spans="1:17" ht="86.4" x14ac:dyDescent="0.3">
      <c r="A15" t="s">
        <v>1018</v>
      </c>
      <c r="B15" s="9" t="str">
        <f>HYPERLINK("https://eping.wto.org/en/Search?viewData= G/TBT/N/USA/2156"," G/TBT/N/USA/2156")</f>
        <v xml:space="preserve"> G/TBT/N/USA/2156</v>
      </c>
      <c r="C15" s="6" t="s">
        <v>109</v>
      </c>
      <c r="D15" s="8" t="s">
        <v>110</v>
      </c>
      <c r="E15" s="8" t="s">
        <v>111</v>
      </c>
      <c r="F15" s="8" t="s">
        <v>112</v>
      </c>
      <c r="G15" s="8" t="s">
        <v>20</v>
      </c>
      <c r="H15" s="8" t="s">
        <v>113</v>
      </c>
      <c r="I15" s="8" t="s">
        <v>114</v>
      </c>
      <c r="J15" s="8" t="s">
        <v>20</v>
      </c>
      <c r="K15" s="6"/>
      <c r="L15" s="7">
        <v>45625</v>
      </c>
      <c r="M15" s="6" t="s">
        <v>22</v>
      </c>
      <c r="N15" s="8" t="s">
        <v>115</v>
      </c>
      <c r="O15" s="6" t="str">
        <f>HYPERLINK("https://docs.wto.org/imrd/directdoc.asp?DDFDocuments/t/G/TBTN24/USA2156.DOCX", "https://docs.wto.org/imrd/directdoc.asp?DDFDocuments/t/G/TBTN24/USA2156.DOCX")</f>
        <v>https://docs.wto.org/imrd/directdoc.asp?DDFDocuments/t/G/TBTN24/USA2156.DOCX</v>
      </c>
      <c r="P15" s="6"/>
      <c r="Q15" s="6"/>
    </row>
    <row r="16" spans="1:17" ht="115.2" x14ac:dyDescent="0.3">
      <c r="A16" s="10" t="s">
        <v>1043</v>
      </c>
      <c r="B16" s="9" t="str">
        <f>HYPERLINK("https://eping.wto.org/en/Search?viewData= G/TBT/N/ISR/1359"," G/TBT/N/ISR/1359")</f>
        <v xml:space="preserve"> G/TBT/N/ISR/1359</v>
      </c>
      <c r="C16" s="6" t="s">
        <v>267</v>
      </c>
      <c r="D16" s="8" t="s">
        <v>292</v>
      </c>
      <c r="E16" s="8" t="s">
        <v>293</v>
      </c>
      <c r="F16" s="8" t="s">
        <v>294</v>
      </c>
      <c r="G16" s="8" t="s">
        <v>295</v>
      </c>
      <c r="H16" s="8" t="s">
        <v>296</v>
      </c>
      <c r="I16" s="8" t="s">
        <v>290</v>
      </c>
      <c r="J16" s="8" t="s">
        <v>83</v>
      </c>
      <c r="K16" s="6"/>
      <c r="L16" s="7">
        <v>45647</v>
      </c>
      <c r="M16" s="6" t="s">
        <v>22</v>
      </c>
      <c r="N16" s="8" t="s">
        <v>297</v>
      </c>
      <c r="O16" s="6" t="str">
        <f>HYPERLINK("https://docs.wto.org/imrd/directdoc.asp?DDFDocuments/t/G/TBTN24/ISR1359.DOCX", "https://docs.wto.org/imrd/directdoc.asp?DDFDocuments/t/G/TBTN24/ISR1359.DOCX")</f>
        <v>https://docs.wto.org/imrd/directdoc.asp?DDFDocuments/t/G/TBTN24/ISR1359.DOCX</v>
      </c>
      <c r="P16" s="6" t="str">
        <f>HYPERLINK("https://docs.wto.org/imrd/directdoc.asp?DDFDocuments/u/G/TBTN24/ISR1359.DOCX", "https://docs.wto.org/imrd/directdoc.asp?DDFDocuments/u/G/TBTN24/ISR1359.DOCX")</f>
        <v>https://docs.wto.org/imrd/directdoc.asp?DDFDocuments/u/G/TBTN24/ISR1359.DOCX</v>
      </c>
      <c r="Q16" s="6" t="str">
        <f>HYPERLINK("https://docs.wto.org/imrd/directdoc.asp?DDFDocuments/v/G/TBTN24/ISR1359.DOCX", "https://docs.wto.org/imrd/directdoc.asp?DDFDocuments/v/G/TBTN24/ISR1359.DOCX")</f>
        <v>https://docs.wto.org/imrd/directdoc.asp?DDFDocuments/v/G/TBTN24/ISR1359.DOCX</v>
      </c>
    </row>
    <row r="17" spans="1:17" ht="57.6" x14ac:dyDescent="0.3">
      <c r="A17" s="10" t="s">
        <v>1048</v>
      </c>
      <c r="B17" s="9" t="str">
        <f>HYPERLINK("https://eping.wto.org/en/Search?viewData= G/TBT/N/BDI/523, G/TBT/N/KEN/1696, G/TBT/N/RWA/1089, G/TBT/N/TZA/1189, G/TBT/N/UGA/2033"," G/TBT/N/BDI/523, G/TBT/N/KEN/1696, G/TBT/N/RWA/1089, G/TBT/N/TZA/1189, G/TBT/N/UGA/2033")</f>
        <v xml:space="preserve"> G/TBT/N/BDI/523, G/TBT/N/KEN/1696, G/TBT/N/RWA/1089, G/TBT/N/TZA/1189, G/TBT/N/UGA/2033</v>
      </c>
      <c r="C17" s="6" t="s">
        <v>342</v>
      </c>
      <c r="D17" s="8" t="s">
        <v>343</v>
      </c>
      <c r="E17" s="8" t="s">
        <v>344</v>
      </c>
      <c r="F17" s="8" t="s">
        <v>345</v>
      </c>
      <c r="G17" s="8" t="s">
        <v>346</v>
      </c>
      <c r="H17" s="8" t="s">
        <v>347</v>
      </c>
      <c r="I17" s="8" t="s">
        <v>348</v>
      </c>
      <c r="J17" s="8" t="s">
        <v>20</v>
      </c>
      <c r="K17" s="6"/>
      <c r="L17" s="7">
        <v>45643</v>
      </c>
      <c r="M17" s="6" t="s">
        <v>22</v>
      </c>
      <c r="N17" s="8" t="s">
        <v>349</v>
      </c>
      <c r="O17" s="6" t="str">
        <f>HYPERLINK("https://docs.wto.org/imrd/directdoc.asp?DDFDocuments/t/G/TBTN24/BDI523.DOCX", "https://docs.wto.org/imrd/directdoc.asp?DDFDocuments/t/G/TBTN24/BDI523.DOCX")</f>
        <v>https://docs.wto.org/imrd/directdoc.asp?DDFDocuments/t/G/TBTN24/BDI523.DOCX</v>
      </c>
      <c r="P17" s="6" t="str">
        <f>HYPERLINK("https://docs.wto.org/imrd/directdoc.asp?DDFDocuments/u/G/TBTN24/BDI523.DOCX", "https://docs.wto.org/imrd/directdoc.asp?DDFDocuments/u/G/TBTN24/BDI523.DOCX")</f>
        <v>https://docs.wto.org/imrd/directdoc.asp?DDFDocuments/u/G/TBTN24/BDI523.DOCX</v>
      </c>
      <c r="Q17" s="6" t="str">
        <f>HYPERLINK("https://docs.wto.org/imrd/directdoc.asp?DDFDocuments/v/G/TBTN24/BDI523.DOCX", "https://docs.wto.org/imrd/directdoc.asp?DDFDocuments/v/G/TBTN24/BDI523.DOCX")</f>
        <v>https://docs.wto.org/imrd/directdoc.asp?DDFDocuments/v/G/TBTN24/BDI523.DOCX</v>
      </c>
    </row>
    <row r="18" spans="1:17" ht="57.6" x14ac:dyDescent="0.3">
      <c r="A18" s="10" t="s">
        <v>1048</v>
      </c>
      <c r="B18" s="9" t="str">
        <f>HYPERLINK("https://eping.wto.org/en/Search?viewData= G/TBT/N/BDI/523, G/TBT/N/KEN/1696, G/TBT/N/RWA/1089, G/TBT/N/TZA/1189, G/TBT/N/UGA/2033"," G/TBT/N/BDI/523, G/TBT/N/KEN/1696, G/TBT/N/RWA/1089, G/TBT/N/TZA/1189, G/TBT/N/UGA/2033")</f>
        <v xml:space="preserve"> G/TBT/N/BDI/523, G/TBT/N/KEN/1696, G/TBT/N/RWA/1089, G/TBT/N/TZA/1189, G/TBT/N/UGA/2033</v>
      </c>
      <c r="C18" s="6" t="s">
        <v>327</v>
      </c>
      <c r="D18" s="8" t="s">
        <v>343</v>
      </c>
      <c r="E18" s="8" t="s">
        <v>344</v>
      </c>
      <c r="F18" s="8" t="s">
        <v>345</v>
      </c>
      <c r="G18" s="8" t="s">
        <v>346</v>
      </c>
      <c r="H18" s="8" t="s">
        <v>347</v>
      </c>
      <c r="I18" s="8" t="s">
        <v>348</v>
      </c>
      <c r="J18" s="8" t="s">
        <v>20</v>
      </c>
      <c r="K18" s="6"/>
      <c r="L18" s="7">
        <v>45643</v>
      </c>
      <c r="M18" s="6" t="s">
        <v>22</v>
      </c>
      <c r="N18" s="8" t="s">
        <v>349</v>
      </c>
      <c r="O18" s="6" t="str">
        <f>HYPERLINK("https://docs.wto.org/imrd/directdoc.asp?DDFDocuments/t/G/TBTN24/BDI523.DOCX", "https://docs.wto.org/imrd/directdoc.asp?DDFDocuments/t/G/TBTN24/BDI523.DOCX")</f>
        <v>https://docs.wto.org/imrd/directdoc.asp?DDFDocuments/t/G/TBTN24/BDI523.DOCX</v>
      </c>
      <c r="P18" s="6" t="str">
        <f>HYPERLINK("https://docs.wto.org/imrd/directdoc.asp?DDFDocuments/u/G/TBTN24/BDI523.DOCX", "https://docs.wto.org/imrd/directdoc.asp?DDFDocuments/u/G/TBTN24/BDI523.DOCX")</f>
        <v>https://docs.wto.org/imrd/directdoc.asp?DDFDocuments/u/G/TBTN24/BDI523.DOCX</v>
      </c>
      <c r="Q18" s="6" t="str">
        <f>HYPERLINK("https://docs.wto.org/imrd/directdoc.asp?DDFDocuments/v/G/TBTN24/BDI523.DOCX", "https://docs.wto.org/imrd/directdoc.asp?DDFDocuments/v/G/TBTN24/BDI523.DOCX")</f>
        <v>https://docs.wto.org/imrd/directdoc.asp?DDFDocuments/v/G/TBTN24/BDI523.DOCX</v>
      </c>
    </row>
    <row r="19" spans="1:17" ht="57.6" x14ac:dyDescent="0.3">
      <c r="A19" s="10" t="s">
        <v>1048</v>
      </c>
      <c r="B19" s="9" t="str">
        <f>HYPERLINK("https://eping.wto.org/en/Search?viewData= G/TBT/N/BDI/523, G/TBT/N/KEN/1696, G/TBT/N/RWA/1089, G/TBT/N/TZA/1189, G/TBT/N/UGA/2033"," G/TBT/N/BDI/523, G/TBT/N/KEN/1696, G/TBT/N/RWA/1089, G/TBT/N/TZA/1189, G/TBT/N/UGA/2033")</f>
        <v xml:space="preserve"> G/TBT/N/BDI/523, G/TBT/N/KEN/1696, G/TBT/N/RWA/1089, G/TBT/N/TZA/1189, G/TBT/N/UGA/2033</v>
      </c>
      <c r="C19" s="6" t="s">
        <v>381</v>
      </c>
      <c r="D19" s="8" t="s">
        <v>343</v>
      </c>
      <c r="E19" s="8" t="s">
        <v>344</v>
      </c>
      <c r="F19" s="8" t="s">
        <v>345</v>
      </c>
      <c r="G19" s="8" t="s">
        <v>346</v>
      </c>
      <c r="H19" s="8" t="s">
        <v>347</v>
      </c>
      <c r="I19" s="8" t="s">
        <v>348</v>
      </c>
      <c r="J19" s="8" t="s">
        <v>20</v>
      </c>
      <c r="K19" s="6"/>
      <c r="L19" s="7">
        <v>45643</v>
      </c>
      <c r="M19" s="6" t="s">
        <v>22</v>
      </c>
      <c r="N19" s="8" t="s">
        <v>349</v>
      </c>
      <c r="O19" s="6" t="str">
        <f>HYPERLINK("https://docs.wto.org/imrd/directdoc.asp?DDFDocuments/t/G/TBTN24/BDI523.DOCX", "https://docs.wto.org/imrd/directdoc.asp?DDFDocuments/t/G/TBTN24/BDI523.DOCX")</f>
        <v>https://docs.wto.org/imrd/directdoc.asp?DDFDocuments/t/G/TBTN24/BDI523.DOCX</v>
      </c>
      <c r="P19" s="6" t="str">
        <f>HYPERLINK("https://docs.wto.org/imrd/directdoc.asp?DDFDocuments/u/G/TBTN24/BDI523.DOCX", "https://docs.wto.org/imrd/directdoc.asp?DDFDocuments/u/G/TBTN24/BDI523.DOCX")</f>
        <v>https://docs.wto.org/imrd/directdoc.asp?DDFDocuments/u/G/TBTN24/BDI523.DOCX</v>
      </c>
      <c r="Q19" s="6" t="str">
        <f>HYPERLINK("https://docs.wto.org/imrd/directdoc.asp?DDFDocuments/v/G/TBTN24/BDI523.DOCX", "https://docs.wto.org/imrd/directdoc.asp?DDFDocuments/v/G/TBTN24/BDI523.DOCX")</f>
        <v>https://docs.wto.org/imrd/directdoc.asp?DDFDocuments/v/G/TBTN24/BDI523.DOCX</v>
      </c>
    </row>
    <row r="20" spans="1:17" ht="57.6" x14ac:dyDescent="0.3">
      <c r="A20" s="10" t="s">
        <v>1048</v>
      </c>
      <c r="B20" s="9" t="str">
        <f>HYPERLINK("https://eping.wto.org/en/Search?viewData= G/TBT/N/BDI/523, G/TBT/N/KEN/1696, G/TBT/N/RWA/1089, G/TBT/N/TZA/1189, G/TBT/N/UGA/2033"," G/TBT/N/BDI/523, G/TBT/N/KEN/1696, G/TBT/N/RWA/1089, G/TBT/N/TZA/1189, G/TBT/N/UGA/2033")</f>
        <v xml:space="preserve"> G/TBT/N/BDI/523, G/TBT/N/KEN/1696, G/TBT/N/RWA/1089, G/TBT/N/TZA/1189, G/TBT/N/UGA/2033</v>
      </c>
      <c r="C20" s="6" t="s">
        <v>387</v>
      </c>
      <c r="D20" s="8" t="s">
        <v>343</v>
      </c>
      <c r="E20" s="8" t="s">
        <v>344</v>
      </c>
      <c r="F20" s="8" t="s">
        <v>345</v>
      </c>
      <c r="G20" s="8" t="s">
        <v>346</v>
      </c>
      <c r="H20" s="8" t="s">
        <v>347</v>
      </c>
      <c r="I20" s="8" t="s">
        <v>348</v>
      </c>
      <c r="J20" s="8" t="s">
        <v>20</v>
      </c>
      <c r="K20" s="6"/>
      <c r="L20" s="7">
        <v>45643</v>
      </c>
      <c r="M20" s="6" t="s">
        <v>22</v>
      </c>
      <c r="N20" s="8" t="s">
        <v>349</v>
      </c>
      <c r="O20" s="6" t="str">
        <f>HYPERLINK("https://docs.wto.org/imrd/directdoc.asp?DDFDocuments/t/G/TBTN24/BDI523.DOCX", "https://docs.wto.org/imrd/directdoc.asp?DDFDocuments/t/G/TBTN24/BDI523.DOCX")</f>
        <v>https://docs.wto.org/imrd/directdoc.asp?DDFDocuments/t/G/TBTN24/BDI523.DOCX</v>
      </c>
      <c r="P20" s="6" t="str">
        <f>HYPERLINK("https://docs.wto.org/imrd/directdoc.asp?DDFDocuments/u/G/TBTN24/BDI523.DOCX", "https://docs.wto.org/imrd/directdoc.asp?DDFDocuments/u/G/TBTN24/BDI523.DOCX")</f>
        <v>https://docs.wto.org/imrd/directdoc.asp?DDFDocuments/u/G/TBTN24/BDI523.DOCX</v>
      </c>
      <c r="Q20" s="6" t="str">
        <f>HYPERLINK("https://docs.wto.org/imrd/directdoc.asp?DDFDocuments/v/G/TBTN24/BDI523.DOCX", "https://docs.wto.org/imrd/directdoc.asp?DDFDocuments/v/G/TBTN24/BDI523.DOCX")</f>
        <v>https://docs.wto.org/imrd/directdoc.asp?DDFDocuments/v/G/TBTN24/BDI523.DOCX</v>
      </c>
    </row>
    <row r="21" spans="1:17" ht="57.6" x14ac:dyDescent="0.3">
      <c r="A21" s="10" t="s">
        <v>1048</v>
      </c>
      <c r="B21" s="9" t="str">
        <f>HYPERLINK("https://eping.wto.org/en/Search?viewData= G/TBT/N/BDI/523, G/TBT/N/KEN/1696, G/TBT/N/RWA/1089, G/TBT/N/TZA/1189, G/TBT/N/UGA/2033"," G/TBT/N/BDI/523, G/TBT/N/KEN/1696, G/TBT/N/RWA/1089, G/TBT/N/TZA/1189, G/TBT/N/UGA/2033")</f>
        <v xml:space="preserve"> G/TBT/N/BDI/523, G/TBT/N/KEN/1696, G/TBT/N/RWA/1089, G/TBT/N/TZA/1189, G/TBT/N/UGA/2033</v>
      </c>
      <c r="C21" s="6" t="s">
        <v>376</v>
      </c>
      <c r="D21" s="8" t="s">
        <v>343</v>
      </c>
      <c r="E21" s="8" t="s">
        <v>344</v>
      </c>
      <c r="F21" s="8" t="s">
        <v>345</v>
      </c>
      <c r="G21" s="8" t="s">
        <v>346</v>
      </c>
      <c r="H21" s="8" t="s">
        <v>347</v>
      </c>
      <c r="I21" s="8" t="s">
        <v>348</v>
      </c>
      <c r="J21" s="8" t="s">
        <v>20</v>
      </c>
      <c r="K21" s="6"/>
      <c r="L21" s="7">
        <v>45643</v>
      </c>
      <c r="M21" s="6" t="s">
        <v>22</v>
      </c>
      <c r="N21" s="8" t="s">
        <v>349</v>
      </c>
      <c r="O21" s="6" t="str">
        <f>HYPERLINK("https://docs.wto.org/imrd/directdoc.asp?DDFDocuments/t/G/TBTN24/BDI523.DOCX", "https://docs.wto.org/imrd/directdoc.asp?DDFDocuments/t/G/TBTN24/BDI523.DOCX")</f>
        <v>https://docs.wto.org/imrd/directdoc.asp?DDFDocuments/t/G/TBTN24/BDI523.DOCX</v>
      </c>
      <c r="P21" s="6" t="str">
        <f>HYPERLINK("https://docs.wto.org/imrd/directdoc.asp?DDFDocuments/u/G/TBTN24/BDI523.DOCX", "https://docs.wto.org/imrd/directdoc.asp?DDFDocuments/u/G/TBTN24/BDI523.DOCX")</f>
        <v>https://docs.wto.org/imrd/directdoc.asp?DDFDocuments/u/G/TBTN24/BDI523.DOCX</v>
      </c>
      <c r="Q21" s="6" t="str">
        <f>HYPERLINK("https://docs.wto.org/imrd/directdoc.asp?DDFDocuments/v/G/TBTN24/BDI523.DOCX", "https://docs.wto.org/imrd/directdoc.asp?DDFDocuments/v/G/TBTN24/BDI523.DOCX")</f>
        <v>https://docs.wto.org/imrd/directdoc.asp?DDFDocuments/v/G/TBTN24/BDI523.DOCX</v>
      </c>
    </row>
    <row r="22" spans="1:17" ht="57.6" x14ac:dyDescent="0.3">
      <c r="A22" s="10" t="s">
        <v>1066</v>
      </c>
      <c r="B22" s="9" t="str">
        <f>HYPERLINK("https://eping.wto.org/en/Search?viewData= G/TBT/N/CHN/1916"," G/TBT/N/CHN/1916")</f>
        <v xml:space="preserve"> G/TBT/N/CHN/1916</v>
      </c>
      <c r="C22" s="6" t="s">
        <v>39</v>
      </c>
      <c r="D22" s="8" t="s">
        <v>511</v>
      </c>
      <c r="E22" s="8" t="s">
        <v>512</v>
      </c>
      <c r="F22" s="8" t="s">
        <v>513</v>
      </c>
      <c r="G22" s="8" t="s">
        <v>514</v>
      </c>
      <c r="H22" s="8" t="s">
        <v>515</v>
      </c>
      <c r="I22" s="8" t="s">
        <v>114</v>
      </c>
      <c r="J22" s="8" t="s">
        <v>20</v>
      </c>
      <c r="K22" s="6"/>
      <c r="L22" s="7">
        <v>45642</v>
      </c>
      <c r="M22" s="6" t="s">
        <v>22</v>
      </c>
      <c r="N22" s="8" t="s">
        <v>516</v>
      </c>
      <c r="O22" s="6" t="str">
        <f>HYPERLINK("https://docs.wto.org/imrd/directdoc.asp?DDFDocuments/t/G/TBTN24/CHN1916.DOCX", "https://docs.wto.org/imrd/directdoc.asp?DDFDocuments/t/G/TBTN24/CHN1916.DOCX")</f>
        <v>https://docs.wto.org/imrd/directdoc.asp?DDFDocuments/t/G/TBTN24/CHN1916.DOCX</v>
      </c>
      <c r="P22" s="6" t="str">
        <f>HYPERLINK("https://docs.wto.org/imrd/directdoc.asp?DDFDocuments/u/G/TBTN24/CHN1916.DOCX", "https://docs.wto.org/imrd/directdoc.asp?DDFDocuments/u/G/TBTN24/CHN1916.DOCX")</f>
        <v>https://docs.wto.org/imrd/directdoc.asp?DDFDocuments/u/G/TBTN24/CHN1916.DOCX</v>
      </c>
      <c r="Q22" s="6" t="str">
        <f>HYPERLINK("https://docs.wto.org/imrd/directdoc.asp?DDFDocuments/v/G/TBTN24/CHN1916.DOCX", "https://docs.wto.org/imrd/directdoc.asp?DDFDocuments/v/G/TBTN24/CHN1916.DOCX")</f>
        <v>https://docs.wto.org/imrd/directdoc.asp?DDFDocuments/v/G/TBTN24/CHN1916.DOCX</v>
      </c>
    </row>
    <row r="23" spans="1:17" ht="158.4" x14ac:dyDescent="0.3">
      <c r="A23" s="10" t="s">
        <v>1075</v>
      </c>
      <c r="B23" s="9" t="str">
        <f>HYPERLINK("https://eping.wto.org/en/Search?viewData= G/TBT/N/KEN/1689"," G/TBT/N/KEN/1689")</f>
        <v xml:space="preserve"> G/TBT/N/KEN/1689</v>
      </c>
      <c r="C23" s="6" t="s">
        <v>342</v>
      </c>
      <c r="D23" s="8" t="s">
        <v>590</v>
      </c>
      <c r="E23" s="8" t="s">
        <v>591</v>
      </c>
      <c r="F23" s="8" t="s">
        <v>592</v>
      </c>
      <c r="G23" s="8" t="s">
        <v>20</v>
      </c>
      <c r="H23" s="8" t="s">
        <v>593</v>
      </c>
      <c r="I23" s="8" t="s">
        <v>594</v>
      </c>
      <c r="J23" s="8" t="s">
        <v>20</v>
      </c>
      <c r="K23" s="6"/>
      <c r="L23" s="7">
        <v>45639</v>
      </c>
      <c r="M23" s="6" t="s">
        <v>22</v>
      </c>
      <c r="N23" s="8" t="s">
        <v>595</v>
      </c>
      <c r="O23" s="6" t="str">
        <f>HYPERLINK("https://docs.wto.org/imrd/directdoc.asp?DDFDocuments/t/G/TBTN24/KEN1689.DOCX", "https://docs.wto.org/imrd/directdoc.asp?DDFDocuments/t/G/TBTN24/KEN1689.DOCX")</f>
        <v>https://docs.wto.org/imrd/directdoc.asp?DDFDocuments/t/G/TBTN24/KEN1689.DOCX</v>
      </c>
      <c r="P23" s="6" t="str">
        <f>HYPERLINK("https://docs.wto.org/imrd/directdoc.asp?DDFDocuments/u/G/TBTN24/KEN1689.DOCX", "https://docs.wto.org/imrd/directdoc.asp?DDFDocuments/u/G/TBTN24/KEN1689.DOCX")</f>
        <v>https://docs.wto.org/imrd/directdoc.asp?DDFDocuments/u/G/TBTN24/KEN1689.DOCX</v>
      </c>
      <c r="Q23" s="6" t="str">
        <f>HYPERLINK("https://docs.wto.org/imrd/directdoc.asp?DDFDocuments/v/G/TBTN24/KEN1689.DOCX", "https://docs.wto.org/imrd/directdoc.asp?DDFDocuments/v/G/TBTN24/KEN1689.DOCX")</f>
        <v>https://docs.wto.org/imrd/directdoc.asp?DDFDocuments/v/G/TBTN24/KEN1689.DOCX</v>
      </c>
    </row>
    <row r="24" spans="1:17" ht="158.4" x14ac:dyDescent="0.3">
      <c r="A24" s="10" t="s">
        <v>1075</v>
      </c>
      <c r="B24" s="9" t="str">
        <f>HYPERLINK("https://eping.wto.org/en/Search?viewData= G/TBT/N/KEN/1684"," G/TBT/N/KEN/1684")</f>
        <v xml:space="preserve"> G/TBT/N/KEN/1684</v>
      </c>
      <c r="C24" s="6" t="s">
        <v>342</v>
      </c>
      <c r="D24" s="8" t="s">
        <v>602</v>
      </c>
      <c r="E24" s="8" t="s">
        <v>603</v>
      </c>
      <c r="F24" s="8" t="s">
        <v>592</v>
      </c>
      <c r="G24" s="8" t="s">
        <v>20</v>
      </c>
      <c r="H24" s="8" t="s">
        <v>593</v>
      </c>
      <c r="I24" s="8" t="s">
        <v>594</v>
      </c>
      <c r="J24" s="8" t="s">
        <v>20</v>
      </c>
      <c r="K24" s="6"/>
      <c r="L24" s="7">
        <v>45639</v>
      </c>
      <c r="M24" s="6" t="s">
        <v>22</v>
      </c>
      <c r="N24" s="8" t="s">
        <v>604</v>
      </c>
      <c r="O24" s="6" t="str">
        <f>HYPERLINK("https://docs.wto.org/imrd/directdoc.asp?DDFDocuments/t/G/TBTN24/KEN1684.DOCX", "https://docs.wto.org/imrd/directdoc.asp?DDFDocuments/t/G/TBTN24/KEN1684.DOCX")</f>
        <v>https://docs.wto.org/imrd/directdoc.asp?DDFDocuments/t/G/TBTN24/KEN1684.DOCX</v>
      </c>
      <c r="P24" s="6" t="str">
        <f>HYPERLINK("https://docs.wto.org/imrd/directdoc.asp?DDFDocuments/u/G/TBTN24/KEN1684.DOCX", "https://docs.wto.org/imrd/directdoc.asp?DDFDocuments/u/G/TBTN24/KEN1684.DOCX")</f>
        <v>https://docs.wto.org/imrd/directdoc.asp?DDFDocuments/u/G/TBTN24/KEN1684.DOCX</v>
      </c>
      <c r="Q24" s="6" t="str">
        <f>HYPERLINK("https://docs.wto.org/imrd/directdoc.asp?DDFDocuments/v/G/TBTN24/KEN1684.DOCX", "https://docs.wto.org/imrd/directdoc.asp?DDFDocuments/v/G/TBTN24/KEN1684.DOCX")</f>
        <v>https://docs.wto.org/imrd/directdoc.asp?DDFDocuments/v/G/TBTN24/KEN1684.DOCX</v>
      </c>
    </row>
    <row r="25" spans="1:17" ht="57.6" x14ac:dyDescent="0.3">
      <c r="A25" s="10" t="s">
        <v>1059</v>
      </c>
      <c r="B25" s="9" t="str">
        <f>HYPERLINK("https://eping.wto.org/en/Search?viewData= G/TBT/N/CHN/1922"," G/TBT/N/CHN/1922")</f>
        <v xml:space="preserve"> G/TBT/N/CHN/1922</v>
      </c>
      <c r="C25" s="6" t="s">
        <v>39</v>
      </c>
      <c r="D25" s="8" t="s">
        <v>450</v>
      </c>
      <c r="E25" s="8" t="s">
        <v>451</v>
      </c>
      <c r="F25" s="8" t="s">
        <v>452</v>
      </c>
      <c r="G25" s="8" t="s">
        <v>353</v>
      </c>
      <c r="H25" s="8" t="s">
        <v>453</v>
      </c>
      <c r="I25" s="8" t="s">
        <v>454</v>
      </c>
      <c r="J25" s="8" t="s">
        <v>20</v>
      </c>
      <c r="K25" s="6"/>
      <c r="L25" s="7">
        <v>45642</v>
      </c>
      <c r="M25" s="6" t="s">
        <v>22</v>
      </c>
      <c r="N25" s="8" t="s">
        <v>455</v>
      </c>
      <c r="O25" s="6" t="str">
        <f>HYPERLINK("https://docs.wto.org/imrd/directdoc.asp?DDFDocuments/t/G/TBTN24/CHN1922.DOCX", "https://docs.wto.org/imrd/directdoc.asp?DDFDocuments/t/G/TBTN24/CHN1922.DOCX")</f>
        <v>https://docs.wto.org/imrd/directdoc.asp?DDFDocuments/t/G/TBTN24/CHN1922.DOCX</v>
      </c>
      <c r="P25" s="6" t="str">
        <f>HYPERLINK("https://docs.wto.org/imrd/directdoc.asp?DDFDocuments/u/G/TBTN24/CHN1922.DOCX", "https://docs.wto.org/imrd/directdoc.asp?DDFDocuments/u/G/TBTN24/CHN1922.DOCX")</f>
        <v>https://docs.wto.org/imrd/directdoc.asp?DDFDocuments/u/G/TBTN24/CHN1922.DOCX</v>
      </c>
      <c r="Q25" s="6" t="str">
        <f>HYPERLINK("https://docs.wto.org/imrd/directdoc.asp?DDFDocuments/v/G/TBTN24/CHN1922.DOCX", "https://docs.wto.org/imrd/directdoc.asp?DDFDocuments/v/G/TBTN24/CHN1922.DOCX")</f>
        <v>https://docs.wto.org/imrd/directdoc.asp?DDFDocuments/v/G/TBTN24/CHN1922.DOCX</v>
      </c>
    </row>
    <row r="26" spans="1:17" ht="86.4" x14ac:dyDescent="0.3">
      <c r="A26" s="10" t="s">
        <v>1059</v>
      </c>
      <c r="B26" s="9" t="str">
        <f>HYPERLINK("https://eping.wto.org/en/Search?viewData= G/TBT/N/EGY/491"," G/TBT/N/EGY/491")</f>
        <v xml:space="preserve"> G/TBT/N/EGY/491</v>
      </c>
      <c r="C26" s="6" t="s">
        <v>716</v>
      </c>
      <c r="D26" s="8" t="s">
        <v>721</v>
      </c>
      <c r="E26" s="8" t="s">
        <v>722</v>
      </c>
      <c r="F26" s="8" t="s">
        <v>723</v>
      </c>
      <c r="G26" s="8" t="s">
        <v>20</v>
      </c>
      <c r="H26" s="8" t="s">
        <v>453</v>
      </c>
      <c r="I26" s="8" t="s">
        <v>37</v>
      </c>
      <c r="J26" s="8" t="s">
        <v>20</v>
      </c>
      <c r="K26" s="6"/>
      <c r="L26" s="7">
        <v>45634</v>
      </c>
      <c r="M26" s="6" t="s">
        <v>22</v>
      </c>
      <c r="N26" s="6"/>
      <c r="O26" s="6" t="str">
        <f>HYPERLINK("https://docs.wto.org/imrd/directdoc.asp?DDFDocuments/t/G/TBTN24/EGY491.DOCX", "https://docs.wto.org/imrd/directdoc.asp?DDFDocuments/t/G/TBTN24/EGY491.DOCX")</f>
        <v>https://docs.wto.org/imrd/directdoc.asp?DDFDocuments/t/G/TBTN24/EGY491.DOCX</v>
      </c>
      <c r="P26" s="6" t="str">
        <f>HYPERLINK("https://docs.wto.org/imrd/directdoc.asp?DDFDocuments/u/G/TBTN24/EGY491.DOCX", "https://docs.wto.org/imrd/directdoc.asp?DDFDocuments/u/G/TBTN24/EGY491.DOCX")</f>
        <v>https://docs.wto.org/imrd/directdoc.asp?DDFDocuments/u/G/TBTN24/EGY491.DOCX</v>
      </c>
      <c r="Q26" s="6" t="str">
        <f>HYPERLINK("https://docs.wto.org/imrd/directdoc.asp?DDFDocuments/v/G/TBTN24/EGY491.DOCX", "https://docs.wto.org/imrd/directdoc.asp?DDFDocuments/v/G/TBTN24/EGY491.DOCX")</f>
        <v>https://docs.wto.org/imrd/directdoc.asp?DDFDocuments/v/G/TBTN24/EGY491.DOCX</v>
      </c>
    </row>
    <row r="27" spans="1:17" ht="158.4" x14ac:dyDescent="0.3">
      <c r="A27" s="10" t="s">
        <v>1059</v>
      </c>
      <c r="B27" s="9" t="str">
        <f>HYPERLINK("https://eping.wto.org/en/Search?viewData= G/TBT/N/EGY/489"," G/TBT/N/EGY/489")</f>
        <v xml:space="preserve"> G/TBT/N/EGY/489</v>
      </c>
      <c r="C27" s="6" t="s">
        <v>716</v>
      </c>
      <c r="D27" s="8" t="s">
        <v>755</v>
      </c>
      <c r="E27" s="8" t="s">
        <v>756</v>
      </c>
      <c r="F27" s="8" t="s">
        <v>723</v>
      </c>
      <c r="G27" s="8" t="s">
        <v>20</v>
      </c>
      <c r="H27" s="8" t="s">
        <v>453</v>
      </c>
      <c r="I27" s="8" t="s">
        <v>37</v>
      </c>
      <c r="J27" s="8" t="s">
        <v>20</v>
      </c>
      <c r="K27" s="6"/>
      <c r="L27" s="7">
        <v>45634</v>
      </c>
      <c r="M27" s="6" t="s">
        <v>22</v>
      </c>
      <c r="N27" s="6"/>
      <c r="O27" s="6" t="str">
        <f>HYPERLINK("https://docs.wto.org/imrd/directdoc.asp?DDFDocuments/t/G/TBTN24/EGY489.DOCX", "https://docs.wto.org/imrd/directdoc.asp?DDFDocuments/t/G/TBTN24/EGY489.DOCX")</f>
        <v>https://docs.wto.org/imrd/directdoc.asp?DDFDocuments/t/G/TBTN24/EGY489.DOCX</v>
      </c>
      <c r="P27" s="6" t="str">
        <f>HYPERLINK("https://docs.wto.org/imrd/directdoc.asp?DDFDocuments/u/G/TBTN24/EGY489.DOCX", "https://docs.wto.org/imrd/directdoc.asp?DDFDocuments/u/G/TBTN24/EGY489.DOCX")</f>
        <v>https://docs.wto.org/imrd/directdoc.asp?DDFDocuments/u/G/TBTN24/EGY489.DOCX</v>
      </c>
      <c r="Q27" s="6" t="str">
        <f>HYPERLINK("https://docs.wto.org/imrd/directdoc.asp?DDFDocuments/v/G/TBTN24/EGY489.DOCX", "https://docs.wto.org/imrd/directdoc.asp?DDFDocuments/v/G/TBTN24/EGY489.DOCX")</f>
        <v>https://docs.wto.org/imrd/directdoc.asp?DDFDocuments/v/G/TBTN24/EGY489.DOCX</v>
      </c>
    </row>
    <row r="28" spans="1:17" ht="86.4" x14ac:dyDescent="0.3">
      <c r="A28" s="10" t="s">
        <v>1088</v>
      </c>
      <c r="B28" s="9" t="str">
        <f>HYPERLINK("https://eping.wto.org/en/Search?viewData= G/TBT/N/EGY/490"," G/TBT/N/EGY/490")</f>
        <v xml:space="preserve"> G/TBT/N/EGY/490</v>
      </c>
      <c r="C28" s="6" t="s">
        <v>716</v>
      </c>
      <c r="D28" s="8" t="s">
        <v>733</v>
      </c>
      <c r="E28" s="8" t="s">
        <v>734</v>
      </c>
      <c r="F28" s="8" t="s">
        <v>735</v>
      </c>
      <c r="G28" s="8" t="s">
        <v>20</v>
      </c>
      <c r="H28" s="8" t="s">
        <v>736</v>
      </c>
      <c r="I28" s="8" t="s">
        <v>37</v>
      </c>
      <c r="J28" s="8" t="s">
        <v>20</v>
      </c>
      <c r="K28" s="6"/>
      <c r="L28" s="7">
        <v>45634</v>
      </c>
      <c r="M28" s="6" t="s">
        <v>22</v>
      </c>
      <c r="N28" s="6"/>
      <c r="O28" s="6" t="str">
        <f>HYPERLINK("https://docs.wto.org/imrd/directdoc.asp?DDFDocuments/t/G/TBTN24/EGY490.DOCX", "https://docs.wto.org/imrd/directdoc.asp?DDFDocuments/t/G/TBTN24/EGY490.DOCX")</f>
        <v>https://docs.wto.org/imrd/directdoc.asp?DDFDocuments/t/G/TBTN24/EGY490.DOCX</v>
      </c>
      <c r="P28" s="6" t="str">
        <f>HYPERLINK("https://docs.wto.org/imrd/directdoc.asp?DDFDocuments/u/G/TBTN24/EGY490.DOCX", "https://docs.wto.org/imrd/directdoc.asp?DDFDocuments/u/G/TBTN24/EGY490.DOCX")</f>
        <v>https://docs.wto.org/imrd/directdoc.asp?DDFDocuments/u/G/TBTN24/EGY490.DOCX</v>
      </c>
      <c r="Q28" s="6" t="str">
        <f>HYPERLINK("https://docs.wto.org/imrd/directdoc.asp?DDFDocuments/v/G/TBTN24/EGY490.DOCX", "https://docs.wto.org/imrd/directdoc.asp?DDFDocuments/v/G/TBTN24/EGY490.DOCX")</f>
        <v>https://docs.wto.org/imrd/directdoc.asp?DDFDocuments/v/G/TBTN24/EGY490.DOCX</v>
      </c>
    </row>
    <row r="29" spans="1:17" ht="72" x14ac:dyDescent="0.3">
      <c r="A29" s="10" t="s">
        <v>1057</v>
      </c>
      <c r="B29" s="9" t="str">
        <f>HYPERLINK("https://eping.wto.org/en/Search?viewData= G/TBT/N/CHN/1924"," G/TBT/N/CHN/1924")</f>
        <v xml:space="preserve"> G/TBT/N/CHN/1924</v>
      </c>
      <c r="C29" s="6" t="s">
        <v>39</v>
      </c>
      <c r="D29" s="8" t="s">
        <v>438</v>
      </c>
      <c r="E29" s="8" t="s">
        <v>439</v>
      </c>
      <c r="F29" s="8" t="s">
        <v>440</v>
      </c>
      <c r="G29" s="8" t="s">
        <v>441</v>
      </c>
      <c r="H29" s="8" t="s">
        <v>442</v>
      </c>
      <c r="I29" s="8" t="s">
        <v>45</v>
      </c>
      <c r="J29" s="8" t="s">
        <v>20</v>
      </c>
      <c r="K29" s="6"/>
      <c r="L29" s="7">
        <v>45642</v>
      </c>
      <c r="M29" s="6" t="s">
        <v>22</v>
      </c>
      <c r="N29" s="8" t="s">
        <v>443</v>
      </c>
      <c r="O29" s="6" t="str">
        <f>HYPERLINK("https://docs.wto.org/imrd/directdoc.asp?DDFDocuments/t/G/TBTN24/CHN1924.DOCX", "https://docs.wto.org/imrd/directdoc.asp?DDFDocuments/t/G/TBTN24/CHN1924.DOCX")</f>
        <v>https://docs.wto.org/imrd/directdoc.asp?DDFDocuments/t/G/TBTN24/CHN1924.DOCX</v>
      </c>
      <c r="P29" s="6" t="str">
        <f>HYPERLINK("https://docs.wto.org/imrd/directdoc.asp?DDFDocuments/u/G/TBTN24/CHN1924.DOCX", "https://docs.wto.org/imrd/directdoc.asp?DDFDocuments/u/G/TBTN24/CHN1924.DOCX")</f>
        <v>https://docs.wto.org/imrd/directdoc.asp?DDFDocuments/u/G/TBTN24/CHN1924.DOCX</v>
      </c>
      <c r="Q29" s="6" t="str">
        <f>HYPERLINK("https://docs.wto.org/imrd/directdoc.asp?DDFDocuments/v/G/TBTN24/CHN1924.DOCX", "https://docs.wto.org/imrd/directdoc.asp?DDFDocuments/v/G/TBTN24/CHN1924.DOCX")</f>
        <v>https://docs.wto.org/imrd/directdoc.asp?DDFDocuments/v/G/TBTN24/CHN1924.DOCX</v>
      </c>
    </row>
    <row r="30" spans="1:17" ht="57.6" x14ac:dyDescent="0.3">
      <c r="A30" s="10" t="s">
        <v>1057</v>
      </c>
      <c r="B30" s="9" t="str">
        <f>HYPERLINK("https://eping.wto.org/en/Search?viewData= G/TBT/N/CHN/1923"," G/TBT/N/CHN/1923")</f>
        <v xml:space="preserve"> G/TBT/N/CHN/1923</v>
      </c>
      <c r="C30" s="6" t="s">
        <v>39</v>
      </c>
      <c r="D30" s="8" t="s">
        <v>517</v>
      </c>
      <c r="E30" s="8" t="s">
        <v>518</v>
      </c>
      <c r="F30" s="8" t="s">
        <v>519</v>
      </c>
      <c r="G30" s="8" t="s">
        <v>441</v>
      </c>
      <c r="H30" s="8" t="s">
        <v>442</v>
      </c>
      <c r="I30" s="8" t="s">
        <v>45</v>
      </c>
      <c r="J30" s="8" t="s">
        <v>20</v>
      </c>
      <c r="K30" s="6"/>
      <c r="L30" s="7">
        <v>45642</v>
      </c>
      <c r="M30" s="6" t="s">
        <v>22</v>
      </c>
      <c r="N30" s="8" t="s">
        <v>520</v>
      </c>
      <c r="O30" s="6" t="str">
        <f>HYPERLINK("https://docs.wto.org/imrd/directdoc.asp?DDFDocuments/t/G/TBTN24/CHN1923.DOCX", "https://docs.wto.org/imrd/directdoc.asp?DDFDocuments/t/G/TBTN24/CHN1923.DOCX")</f>
        <v>https://docs.wto.org/imrd/directdoc.asp?DDFDocuments/t/G/TBTN24/CHN1923.DOCX</v>
      </c>
      <c r="P30" s="6" t="str">
        <f>HYPERLINK("https://docs.wto.org/imrd/directdoc.asp?DDFDocuments/u/G/TBTN24/CHN1923.DOCX", "https://docs.wto.org/imrd/directdoc.asp?DDFDocuments/u/G/TBTN24/CHN1923.DOCX")</f>
        <v>https://docs.wto.org/imrd/directdoc.asp?DDFDocuments/u/G/TBTN24/CHN1923.DOCX</v>
      </c>
      <c r="Q30" s="6" t="str">
        <f>HYPERLINK("https://docs.wto.org/imrd/directdoc.asp?DDFDocuments/v/G/TBTN24/CHN1923.DOCX", "https://docs.wto.org/imrd/directdoc.asp?DDFDocuments/v/G/TBTN24/CHN1923.DOCX")</f>
        <v>https://docs.wto.org/imrd/directdoc.asp?DDFDocuments/v/G/TBTN24/CHN1923.DOCX</v>
      </c>
    </row>
    <row r="31" spans="1:17" ht="158.4" x14ac:dyDescent="0.3">
      <c r="A31" s="10" t="s">
        <v>1047</v>
      </c>
      <c r="B31" s="9" t="str">
        <f>HYPERLINK("https://eping.wto.org/en/Search?viewData= G/TBT/N/GBR/93"," G/TBT/N/GBR/93")</f>
        <v xml:space="preserve"> G/TBT/N/GBR/93</v>
      </c>
      <c r="C31" s="6" t="s">
        <v>334</v>
      </c>
      <c r="D31" s="8" t="s">
        <v>335</v>
      </c>
      <c r="E31" s="8" t="s">
        <v>336</v>
      </c>
      <c r="F31" s="8" t="s">
        <v>337</v>
      </c>
      <c r="G31" s="8" t="s">
        <v>338</v>
      </c>
      <c r="H31" s="8" t="s">
        <v>339</v>
      </c>
      <c r="I31" s="8" t="s">
        <v>340</v>
      </c>
      <c r="J31" s="8" t="s">
        <v>20</v>
      </c>
      <c r="K31" s="6"/>
      <c r="L31" s="7">
        <v>45646</v>
      </c>
      <c r="M31" s="6" t="s">
        <v>22</v>
      </c>
      <c r="N31" s="8" t="s">
        <v>341</v>
      </c>
      <c r="O31" s="6" t="str">
        <f>HYPERLINK("https://docs.wto.org/imrd/directdoc.asp?DDFDocuments/t/G/TBTN24/GBR93.DOCX", "https://docs.wto.org/imrd/directdoc.asp?DDFDocuments/t/G/TBTN24/GBR93.DOCX")</f>
        <v>https://docs.wto.org/imrd/directdoc.asp?DDFDocuments/t/G/TBTN24/GBR93.DOCX</v>
      </c>
      <c r="P31" s="6" t="str">
        <f>HYPERLINK("https://docs.wto.org/imrd/directdoc.asp?DDFDocuments/u/G/TBTN24/GBR93.DOCX", "https://docs.wto.org/imrd/directdoc.asp?DDFDocuments/u/G/TBTN24/GBR93.DOCX")</f>
        <v>https://docs.wto.org/imrd/directdoc.asp?DDFDocuments/u/G/TBTN24/GBR93.DOCX</v>
      </c>
      <c r="Q31" s="6" t="str">
        <f>HYPERLINK("https://docs.wto.org/imrd/directdoc.asp?DDFDocuments/v/G/TBTN24/GBR93.DOCX", "https://docs.wto.org/imrd/directdoc.asp?DDFDocuments/v/G/TBTN24/GBR93.DOCX")</f>
        <v>https://docs.wto.org/imrd/directdoc.asp?DDFDocuments/v/G/TBTN24/GBR93.DOCX</v>
      </c>
    </row>
    <row r="32" spans="1:17" ht="43.2" x14ac:dyDescent="0.3">
      <c r="A32" s="10" t="s">
        <v>1107</v>
      </c>
      <c r="B32" s="9" t="str">
        <f>HYPERLINK("https://eping.wto.org/en/Search?viewData= G/TBT/N/MWI/114"," G/TBT/N/MWI/114")</f>
        <v xml:space="preserve"> G/TBT/N/MWI/114</v>
      </c>
      <c r="C32" s="6" t="s">
        <v>897</v>
      </c>
      <c r="D32" s="8" t="s">
        <v>916</v>
      </c>
      <c r="E32" s="8" t="s">
        <v>917</v>
      </c>
      <c r="F32" s="8" t="s">
        <v>918</v>
      </c>
      <c r="G32" s="8" t="s">
        <v>20</v>
      </c>
      <c r="H32" s="8" t="s">
        <v>919</v>
      </c>
      <c r="I32" s="8" t="s">
        <v>903</v>
      </c>
      <c r="J32" s="8" t="s">
        <v>20</v>
      </c>
      <c r="K32" s="6"/>
      <c r="L32" s="7">
        <v>45626</v>
      </c>
      <c r="M32" s="6" t="s">
        <v>22</v>
      </c>
      <c r="N32" s="8" t="s">
        <v>920</v>
      </c>
      <c r="O32" s="6" t="str">
        <f>HYPERLINK("https://docs.wto.org/imrd/directdoc.asp?DDFDocuments/t/G/TBTN24/MWI114.DOCX", "https://docs.wto.org/imrd/directdoc.asp?DDFDocuments/t/G/TBTN24/MWI114.DOCX")</f>
        <v>https://docs.wto.org/imrd/directdoc.asp?DDFDocuments/t/G/TBTN24/MWI114.DOCX</v>
      </c>
      <c r="P32" s="6" t="str">
        <f>HYPERLINK("https://docs.wto.org/imrd/directdoc.asp?DDFDocuments/u/G/TBTN24/MWI114.DOCX", "https://docs.wto.org/imrd/directdoc.asp?DDFDocuments/u/G/TBTN24/MWI114.DOCX")</f>
        <v>https://docs.wto.org/imrd/directdoc.asp?DDFDocuments/u/G/TBTN24/MWI114.DOCX</v>
      </c>
      <c r="Q32" s="6" t="str">
        <f>HYPERLINK("https://docs.wto.org/imrd/directdoc.asp?DDFDocuments/v/G/TBTN24/MWI114.DOCX", "https://docs.wto.org/imrd/directdoc.asp?DDFDocuments/v/G/TBTN24/MWI114.DOCX")</f>
        <v>https://docs.wto.org/imrd/directdoc.asp?DDFDocuments/v/G/TBTN24/MWI114.DOCX</v>
      </c>
    </row>
    <row r="33" spans="1:17" ht="158.4" x14ac:dyDescent="0.3">
      <c r="A33" s="10" t="s">
        <v>1112</v>
      </c>
      <c r="B33" s="9" t="str">
        <f>HYPERLINK("https://eping.wto.org/en/Search?viewData= G/TBT/N/AUS/176"," G/TBT/N/AUS/176")</f>
        <v xml:space="preserve"> G/TBT/N/AUS/176</v>
      </c>
      <c r="C33" s="6" t="s">
        <v>82</v>
      </c>
      <c r="D33" s="8" t="s">
        <v>636</v>
      </c>
      <c r="E33" s="8" t="s">
        <v>637</v>
      </c>
      <c r="F33" s="8" t="s">
        <v>638</v>
      </c>
      <c r="G33" s="8" t="s">
        <v>639</v>
      </c>
      <c r="H33" s="8" t="s">
        <v>20</v>
      </c>
      <c r="I33" s="8" t="s">
        <v>37</v>
      </c>
      <c r="J33" s="8" t="s">
        <v>20</v>
      </c>
      <c r="K33" s="6"/>
      <c r="L33" s="7">
        <v>45610</v>
      </c>
      <c r="M33" s="6" t="s">
        <v>22</v>
      </c>
      <c r="N33" s="8" t="s">
        <v>640</v>
      </c>
      <c r="O33" s="6" t="str">
        <f>HYPERLINK("https://docs.wto.org/imrd/directdoc.asp?DDFDocuments/t/G/TBTN24/AUS176.DOCX", "https://docs.wto.org/imrd/directdoc.asp?DDFDocuments/t/G/TBTN24/AUS176.DOCX")</f>
        <v>https://docs.wto.org/imrd/directdoc.asp?DDFDocuments/t/G/TBTN24/AUS176.DOCX</v>
      </c>
      <c r="P33" s="6" t="str">
        <f>HYPERLINK("https://docs.wto.org/imrd/directdoc.asp?DDFDocuments/u/G/TBTN24/AUS176.DOCX", "https://docs.wto.org/imrd/directdoc.asp?DDFDocuments/u/G/TBTN24/AUS176.DOCX")</f>
        <v>https://docs.wto.org/imrd/directdoc.asp?DDFDocuments/u/G/TBTN24/AUS176.DOCX</v>
      </c>
      <c r="Q33" s="6" t="str">
        <f>HYPERLINK("https://docs.wto.org/imrd/directdoc.asp?DDFDocuments/v/G/TBTN24/AUS176.DOCX", "https://docs.wto.org/imrd/directdoc.asp?DDFDocuments/v/G/TBTN24/AUS176.DOCX")</f>
        <v>https://docs.wto.org/imrd/directdoc.asp?DDFDocuments/v/G/TBTN24/AUS176.DOCX</v>
      </c>
    </row>
    <row r="34" spans="1:17" ht="158.4" x14ac:dyDescent="0.3">
      <c r="A34" s="10" t="s">
        <v>1073</v>
      </c>
      <c r="B34" s="9" t="str">
        <f>HYPERLINK("https://eping.wto.org/en/Search?viewData= G/TBT/N/BDI/518, G/TBT/N/KEN/1686, G/TBT/N/RWA/1084, G/TBT/N/TZA/1184, G/TBT/N/UGA/2028"," G/TBT/N/BDI/518, G/TBT/N/KEN/1686, G/TBT/N/RWA/1084, G/TBT/N/TZA/1184, G/TBT/N/UGA/2028")</f>
        <v xml:space="preserve"> G/TBT/N/BDI/518, G/TBT/N/KEN/1686, G/TBT/N/RWA/1084, G/TBT/N/TZA/1184, G/TBT/N/UGA/2028</v>
      </c>
      <c r="C34" s="6" t="s">
        <v>381</v>
      </c>
      <c r="D34" s="8" t="s">
        <v>563</v>
      </c>
      <c r="E34" s="8" t="s">
        <v>564</v>
      </c>
      <c r="F34" s="8" t="s">
        <v>565</v>
      </c>
      <c r="G34" s="8" t="s">
        <v>20</v>
      </c>
      <c r="H34" s="8" t="s">
        <v>107</v>
      </c>
      <c r="I34" s="8" t="s">
        <v>566</v>
      </c>
      <c r="J34" s="8" t="s">
        <v>61</v>
      </c>
      <c r="K34" s="6"/>
      <c r="L34" s="7">
        <v>45639</v>
      </c>
      <c r="M34" s="6" t="s">
        <v>22</v>
      </c>
      <c r="N34" s="8" t="s">
        <v>567</v>
      </c>
      <c r="O34" s="6" t="str">
        <f>HYPERLINK("https://docs.wto.org/imrd/directdoc.asp?DDFDocuments/t/G/TBTN24/BDI518.DOCX", "https://docs.wto.org/imrd/directdoc.asp?DDFDocuments/t/G/TBTN24/BDI518.DOCX")</f>
        <v>https://docs.wto.org/imrd/directdoc.asp?DDFDocuments/t/G/TBTN24/BDI518.DOCX</v>
      </c>
      <c r="P34" s="6" t="str">
        <f>HYPERLINK("https://docs.wto.org/imrd/directdoc.asp?DDFDocuments/u/G/TBTN24/BDI518.DOCX", "https://docs.wto.org/imrd/directdoc.asp?DDFDocuments/u/G/TBTN24/BDI518.DOCX")</f>
        <v>https://docs.wto.org/imrd/directdoc.asp?DDFDocuments/u/G/TBTN24/BDI518.DOCX</v>
      </c>
      <c r="Q34" s="6" t="str">
        <f>HYPERLINK("https://docs.wto.org/imrd/directdoc.asp?DDFDocuments/v/G/TBTN24/BDI518.DOCX", "https://docs.wto.org/imrd/directdoc.asp?DDFDocuments/v/G/TBTN24/BDI518.DOCX")</f>
        <v>https://docs.wto.org/imrd/directdoc.asp?DDFDocuments/v/G/TBTN24/BDI518.DOCX</v>
      </c>
    </row>
    <row r="35" spans="1:17" ht="158.4" x14ac:dyDescent="0.3">
      <c r="A35" s="10" t="s">
        <v>1073</v>
      </c>
      <c r="B35" s="9" t="str">
        <f>HYPERLINK("https://eping.wto.org/en/Search?viewData= G/TBT/N/BDI/517, G/TBT/N/KEN/1685, G/TBT/N/RWA/1083, G/TBT/N/TZA/1183, G/TBT/N/UGA/2027"," G/TBT/N/BDI/517, G/TBT/N/KEN/1685, G/TBT/N/RWA/1083, G/TBT/N/TZA/1183, G/TBT/N/UGA/2027")</f>
        <v xml:space="preserve"> G/TBT/N/BDI/517, G/TBT/N/KEN/1685, G/TBT/N/RWA/1083, G/TBT/N/TZA/1183, G/TBT/N/UGA/2027</v>
      </c>
      <c r="C35" s="6" t="s">
        <v>387</v>
      </c>
      <c r="D35" s="8" t="s">
        <v>568</v>
      </c>
      <c r="E35" s="8" t="s">
        <v>569</v>
      </c>
      <c r="F35" s="8" t="s">
        <v>565</v>
      </c>
      <c r="G35" s="8" t="s">
        <v>570</v>
      </c>
      <c r="H35" s="8" t="s">
        <v>107</v>
      </c>
      <c r="I35" s="8" t="s">
        <v>566</v>
      </c>
      <c r="J35" s="8" t="s">
        <v>61</v>
      </c>
      <c r="K35" s="6"/>
      <c r="L35" s="7">
        <v>45639</v>
      </c>
      <c r="M35" s="6" t="s">
        <v>22</v>
      </c>
      <c r="N35" s="8" t="s">
        <v>571</v>
      </c>
      <c r="O35" s="6" t="str">
        <f>HYPERLINK("https://docs.wto.org/imrd/directdoc.asp?DDFDocuments/t/G/TBTN24/BDI517.DOCX", "https://docs.wto.org/imrd/directdoc.asp?DDFDocuments/t/G/TBTN24/BDI517.DOCX")</f>
        <v>https://docs.wto.org/imrd/directdoc.asp?DDFDocuments/t/G/TBTN24/BDI517.DOCX</v>
      </c>
      <c r="P35" s="6" t="str">
        <f>HYPERLINK("https://docs.wto.org/imrd/directdoc.asp?DDFDocuments/u/G/TBTN24/BDI517.DOCX", "https://docs.wto.org/imrd/directdoc.asp?DDFDocuments/u/G/TBTN24/BDI517.DOCX")</f>
        <v>https://docs.wto.org/imrd/directdoc.asp?DDFDocuments/u/G/TBTN24/BDI517.DOCX</v>
      </c>
      <c r="Q35" s="6" t="str">
        <f>HYPERLINK("https://docs.wto.org/imrd/directdoc.asp?DDFDocuments/v/G/TBTN24/BDI517.DOCX", "https://docs.wto.org/imrd/directdoc.asp?DDFDocuments/v/G/TBTN24/BDI517.DOCX")</f>
        <v>https://docs.wto.org/imrd/directdoc.asp?DDFDocuments/v/G/TBTN24/BDI517.DOCX</v>
      </c>
    </row>
    <row r="36" spans="1:17" ht="158.4" x14ac:dyDescent="0.3">
      <c r="A36" s="10" t="s">
        <v>1073</v>
      </c>
      <c r="B36" s="9" t="str">
        <f>HYPERLINK("https://eping.wto.org/en/Search?viewData= G/TBT/N/BDI/520, G/TBT/N/KEN/1688, G/TBT/N/RWA/1086, G/TBT/N/TZA/1186, G/TBT/N/UGA/2030"," G/TBT/N/BDI/520, G/TBT/N/KEN/1688, G/TBT/N/RWA/1086, G/TBT/N/TZA/1186, G/TBT/N/UGA/2030")</f>
        <v xml:space="preserve"> G/TBT/N/BDI/520, G/TBT/N/KEN/1688, G/TBT/N/RWA/1086, G/TBT/N/TZA/1186, G/TBT/N/UGA/2030</v>
      </c>
      <c r="C36" s="6" t="s">
        <v>327</v>
      </c>
      <c r="D36" s="8" t="s">
        <v>572</v>
      </c>
      <c r="E36" s="8" t="s">
        <v>573</v>
      </c>
      <c r="F36" s="8" t="s">
        <v>565</v>
      </c>
      <c r="G36" s="8" t="s">
        <v>20</v>
      </c>
      <c r="H36" s="8" t="s">
        <v>107</v>
      </c>
      <c r="I36" s="8" t="s">
        <v>566</v>
      </c>
      <c r="J36" s="8" t="s">
        <v>61</v>
      </c>
      <c r="K36" s="6"/>
      <c r="L36" s="7">
        <v>45639</v>
      </c>
      <c r="M36" s="6" t="s">
        <v>22</v>
      </c>
      <c r="N36" s="8" t="s">
        <v>574</v>
      </c>
      <c r="O36" s="6" t="str">
        <f>HYPERLINK("https://docs.wto.org/imrd/directdoc.asp?DDFDocuments/t/G/TBTN24/BDI520.DOCX", "https://docs.wto.org/imrd/directdoc.asp?DDFDocuments/t/G/TBTN24/BDI520.DOCX")</f>
        <v>https://docs.wto.org/imrd/directdoc.asp?DDFDocuments/t/G/TBTN24/BDI520.DOCX</v>
      </c>
      <c r="P36" s="6" t="str">
        <f>HYPERLINK("https://docs.wto.org/imrd/directdoc.asp?DDFDocuments/u/G/TBTN24/BDI520.DOCX", "https://docs.wto.org/imrd/directdoc.asp?DDFDocuments/u/G/TBTN24/BDI520.DOCX")</f>
        <v>https://docs.wto.org/imrd/directdoc.asp?DDFDocuments/u/G/TBTN24/BDI520.DOCX</v>
      </c>
      <c r="Q36" s="6" t="str">
        <f>HYPERLINK("https://docs.wto.org/imrd/directdoc.asp?DDFDocuments/v/G/TBTN24/BDI520.DOCX", "https://docs.wto.org/imrd/directdoc.asp?DDFDocuments/v/G/TBTN24/BDI520.DOCX")</f>
        <v>https://docs.wto.org/imrd/directdoc.asp?DDFDocuments/v/G/TBTN24/BDI520.DOCX</v>
      </c>
    </row>
    <row r="37" spans="1:17" ht="158.4" x14ac:dyDescent="0.3">
      <c r="A37" s="10" t="s">
        <v>1073</v>
      </c>
      <c r="B37" s="9" t="str">
        <f>HYPERLINK("https://eping.wto.org/en/Search?viewData= G/TBT/N/BDI/520, G/TBT/N/KEN/1688, G/TBT/N/RWA/1086, G/TBT/N/TZA/1186, G/TBT/N/UGA/2030"," G/TBT/N/BDI/520, G/TBT/N/KEN/1688, G/TBT/N/RWA/1086, G/TBT/N/TZA/1186, G/TBT/N/UGA/2030")</f>
        <v xml:space="preserve"> G/TBT/N/BDI/520, G/TBT/N/KEN/1688, G/TBT/N/RWA/1086, G/TBT/N/TZA/1186, G/TBT/N/UGA/2030</v>
      </c>
      <c r="C37" s="6" t="s">
        <v>387</v>
      </c>
      <c r="D37" s="8" t="s">
        <v>572</v>
      </c>
      <c r="E37" s="8" t="s">
        <v>573</v>
      </c>
      <c r="F37" s="8" t="s">
        <v>565</v>
      </c>
      <c r="G37" s="8" t="s">
        <v>20</v>
      </c>
      <c r="H37" s="8" t="s">
        <v>107</v>
      </c>
      <c r="I37" s="8" t="s">
        <v>566</v>
      </c>
      <c r="J37" s="8" t="s">
        <v>61</v>
      </c>
      <c r="K37" s="6"/>
      <c r="L37" s="7">
        <v>45639</v>
      </c>
      <c r="M37" s="6" t="s">
        <v>22</v>
      </c>
      <c r="N37" s="8" t="s">
        <v>574</v>
      </c>
      <c r="O37" s="6" t="str">
        <f>HYPERLINK("https://docs.wto.org/imrd/directdoc.asp?DDFDocuments/t/G/TBTN24/BDI520.DOCX", "https://docs.wto.org/imrd/directdoc.asp?DDFDocuments/t/G/TBTN24/BDI520.DOCX")</f>
        <v>https://docs.wto.org/imrd/directdoc.asp?DDFDocuments/t/G/TBTN24/BDI520.DOCX</v>
      </c>
      <c r="P37" s="6" t="str">
        <f>HYPERLINK("https://docs.wto.org/imrd/directdoc.asp?DDFDocuments/u/G/TBTN24/BDI520.DOCX", "https://docs.wto.org/imrd/directdoc.asp?DDFDocuments/u/G/TBTN24/BDI520.DOCX")</f>
        <v>https://docs.wto.org/imrd/directdoc.asp?DDFDocuments/u/G/TBTN24/BDI520.DOCX</v>
      </c>
      <c r="Q37" s="6" t="str">
        <f>HYPERLINK("https://docs.wto.org/imrd/directdoc.asp?DDFDocuments/v/G/TBTN24/BDI520.DOCX", "https://docs.wto.org/imrd/directdoc.asp?DDFDocuments/v/G/TBTN24/BDI520.DOCX")</f>
        <v>https://docs.wto.org/imrd/directdoc.asp?DDFDocuments/v/G/TBTN24/BDI520.DOCX</v>
      </c>
    </row>
    <row r="38" spans="1:17" ht="158.4" x14ac:dyDescent="0.3">
      <c r="A38" s="10" t="s">
        <v>1073</v>
      </c>
      <c r="B38" s="9" t="str">
        <f>HYPERLINK("https://eping.wto.org/en/Search?viewData= G/TBT/N/BDI/520, G/TBT/N/KEN/1688, G/TBT/N/RWA/1086, G/TBT/N/TZA/1186, G/TBT/N/UGA/2030"," G/TBT/N/BDI/520, G/TBT/N/KEN/1688, G/TBT/N/RWA/1086, G/TBT/N/TZA/1186, G/TBT/N/UGA/2030")</f>
        <v xml:space="preserve"> G/TBT/N/BDI/520, G/TBT/N/KEN/1688, G/TBT/N/RWA/1086, G/TBT/N/TZA/1186, G/TBT/N/UGA/2030</v>
      </c>
      <c r="C38" s="6" t="s">
        <v>376</v>
      </c>
      <c r="D38" s="8" t="s">
        <v>572</v>
      </c>
      <c r="E38" s="8" t="s">
        <v>573</v>
      </c>
      <c r="F38" s="8" t="s">
        <v>565</v>
      </c>
      <c r="G38" s="8" t="s">
        <v>20</v>
      </c>
      <c r="H38" s="8" t="s">
        <v>107</v>
      </c>
      <c r="I38" s="8" t="s">
        <v>566</v>
      </c>
      <c r="J38" s="8" t="s">
        <v>61</v>
      </c>
      <c r="K38" s="6"/>
      <c r="L38" s="7">
        <v>45639</v>
      </c>
      <c r="M38" s="6" t="s">
        <v>22</v>
      </c>
      <c r="N38" s="8" t="s">
        <v>574</v>
      </c>
      <c r="O38" s="6" t="str">
        <f>HYPERLINK("https://docs.wto.org/imrd/directdoc.asp?DDFDocuments/t/G/TBTN24/BDI520.DOCX", "https://docs.wto.org/imrd/directdoc.asp?DDFDocuments/t/G/TBTN24/BDI520.DOCX")</f>
        <v>https://docs.wto.org/imrd/directdoc.asp?DDFDocuments/t/G/TBTN24/BDI520.DOCX</v>
      </c>
      <c r="P38" s="6" t="str">
        <f>HYPERLINK("https://docs.wto.org/imrd/directdoc.asp?DDFDocuments/u/G/TBTN24/BDI520.DOCX", "https://docs.wto.org/imrd/directdoc.asp?DDFDocuments/u/G/TBTN24/BDI520.DOCX")</f>
        <v>https://docs.wto.org/imrd/directdoc.asp?DDFDocuments/u/G/TBTN24/BDI520.DOCX</v>
      </c>
      <c r="Q38" s="6" t="str">
        <f>HYPERLINK("https://docs.wto.org/imrd/directdoc.asp?DDFDocuments/v/G/TBTN24/BDI520.DOCX", "https://docs.wto.org/imrd/directdoc.asp?DDFDocuments/v/G/TBTN24/BDI520.DOCX")</f>
        <v>https://docs.wto.org/imrd/directdoc.asp?DDFDocuments/v/G/TBTN24/BDI520.DOCX</v>
      </c>
    </row>
    <row r="39" spans="1:17" ht="158.4" x14ac:dyDescent="0.3">
      <c r="A39" s="10" t="s">
        <v>1073</v>
      </c>
      <c r="B39" s="9" t="str">
        <f>HYPERLINK("https://eping.wto.org/en/Search?viewData= G/TBT/N/BDI/517, G/TBT/N/KEN/1685, G/TBT/N/RWA/1083, G/TBT/N/TZA/1183, G/TBT/N/UGA/2027"," G/TBT/N/BDI/517, G/TBT/N/KEN/1685, G/TBT/N/RWA/1083, G/TBT/N/TZA/1183, G/TBT/N/UGA/2027")</f>
        <v xml:space="preserve"> G/TBT/N/BDI/517, G/TBT/N/KEN/1685, G/TBT/N/RWA/1083, G/TBT/N/TZA/1183, G/TBT/N/UGA/2027</v>
      </c>
      <c r="C39" s="6" t="s">
        <v>381</v>
      </c>
      <c r="D39" s="8" t="s">
        <v>568</v>
      </c>
      <c r="E39" s="8" t="s">
        <v>569</v>
      </c>
      <c r="F39" s="8" t="s">
        <v>565</v>
      </c>
      <c r="G39" s="8" t="s">
        <v>570</v>
      </c>
      <c r="H39" s="8" t="s">
        <v>107</v>
      </c>
      <c r="I39" s="8" t="s">
        <v>566</v>
      </c>
      <c r="J39" s="8" t="s">
        <v>61</v>
      </c>
      <c r="K39" s="6"/>
      <c r="L39" s="7">
        <v>45639</v>
      </c>
      <c r="M39" s="6" t="s">
        <v>22</v>
      </c>
      <c r="N39" s="8" t="s">
        <v>571</v>
      </c>
      <c r="O39" s="6" t="str">
        <f>HYPERLINK("https://docs.wto.org/imrd/directdoc.asp?DDFDocuments/t/G/TBTN24/BDI517.DOCX", "https://docs.wto.org/imrd/directdoc.asp?DDFDocuments/t/G/TBTN24/BDI517.DOCX")</f>
        <v>https://docs.wto.org/imrd/directdoc.asp?DDFDocuments/t/G/TBTN24/BDI517.DOCX</v>
      </c>
      <c r="P39" s="6" t="str">
        <f>HYPERLINK("https://docs.wto.org/imrd/directdoc.asp?DDFDocuments/u/G/TBTN24/BDI517.DOCX", "https://docs.wto.org/imrd/directdoc.asp?DDFDocuments/u/G/TBTN24/BDI517.DOCX")</f>
        <v>https://docs.wto.org/imrd/directdoc.asp?DDFDocuments/u/G/TBTN24/BDI517.DOCX</v>
      </c>
      <c r="Q39" s="6" t="str">
        <f>HYPERLINK("https://docs.wto.org/imrd/directdoc.asp?DDFDocuments/v/G/TBTN24/BDI517.DOCX", "https://docs.wto.org/imrd/directdoc.asp?DDFDocuments/v/G/TBTN24/BDI517.DOCX")</f>
        <v>https://docs.wto.org/imrd/directdoc.asp?DDFDocuments/v/G/TBTN24/BDI517.DOCX</v>
      </c>
    </row>
    <row r="40" spans="1:17" ht="158.4" x14ac:dyDescent="0.3">
      <c r="A40" s="10" t="s">
        <v>1073</v>
      </c>
      <c r="B40" s="9" t="str">
        <f>HYPERLINK("https://eping.wto.org/en/Search?viewData= G/TBT/N/BDI/517, G/TBT/N/KEN/1685, G/TBT/N/RWA/1083, G/TBT/N/TZA/1183, G/TBT/N/UGA/2027"," G/TBT/N/BDI/517, G/TBT/N/KEN/1685, G/TBT/N/RWA/1083, G/TBT/N/TZA/1183, G/TBT/N/UGA/2027")</f>
        <v xml:space="preserve"> G/TBT/N/BDI/517, G/TBT/N/KEN/1685, G/TBT/N/RWA/1083, G/TBT/N/TZA/1183, G/TBT/N/UGA/2027</v>
      </c>
      <c r="C40" s="6" t="s">
        <v>376</v>
      </c>
      <c r="D40" s="8" t="s">
        <v>568</v>
      </c>
      <c r="E40" s="8" t="s">
        <v>569</v>
      </c>
      <c r="F40" s="8" t="s">
        <v>565</v>
      </c>
      <c r="G40" s="8" t="s">
        <v>570</v>
      </c>
      <c r="H40" s="8" t="s">
        <v>107</v>
      </c>
      <c r="I40" s="8" t="s">
        <v>566</v>
      </c>
      <c r="J40" s="8" t="s">
        <v>61</v>
      </c>
      <c r="K40" s="6"/>
      <c r="L40" s="7">
        <v>45639</v>
      </c>
      <c r="M40" s="6" t="s">
        <v>22</v>
      </c>
      <c r="N40" s="8" t="s">
        <v>571</v>
      </c>
      <c r="O40" s="6" t="str">
        <f>HYPERLINK("https://docs.wto.org/imrd/directdoc.asp?DDFDocuments/t/G/TBTN24/BDI517.DOCX", "https://docs.wto.org/imrd/directdoc.asp?DDFDocuments/t/G/TBTN24/BDI517.DOCX")</f>
        <v>https://docs.wto.org/imrd/directdoc.asp?DDFDocuments/t/G/TBTN24/BDI517.DOCX</v>
      </c>
      <c r="P40" s="6" t="str">
        <f>HYPERLINK("https://docs.wto.org/imrd/directdoc.asp?DDFDocuments/u/G/TBTN24/BDI517.DOCX", "https://docs.wto.org/imrd/directdoc.asp?DDFDocuments/u/G/TBTN24/BDI517.DOCX")</f>
        <v>https://docs.wto.org/imrd/directdoc.asp?DDFDocuments/u/G/TBTN24/BDI517.DOCX</v>
      </c>
      <c r="Q40" s="6" t="str">
        <f>HYPERLINK("https://docs.wto.org/imrd/directdoc.asp?DDFDocuments/v/G/TBTN24/BDI517.DOCX", "https://docs.wto.org/imrd/directdoc.asp?DDFDocuments/v/G/TBTN24/BDI517.DOCX")</f>
        <v>https://docs.wto.org/imrd/directdoc.asp?DDFDocuments/v/G/TBTN24/BDI517.DOCX</v>
      </c>
    </row>
    <row r="41" spans="1:17" ht="158.4" x14ac:dyDescent="0.3">
      <c r="A41" s="10" t="s">
        <v>1073</v>
      </c>
      <c r="B41" s="9" t="str">
        <f>HYPERLINK("https://eping.wto.org/en/Search?viewData= G/TBT/N/BDI/518, G/TBT/N/KEN/1686, G/TBT/N/RWA/1084, G/TBT/N/TZA/1184, G/TBT/N/UGA/2028"," G/TBT/N/BDI/518, G/TBT/N/KEN/1686, G/TBT/N/RWA/1084, G/TBT/N/TZA/1184, G/TBT/N/UGA/2028")</f>
        <v xml:space="preserve"> G/TBT/N/BDI/518, G/TBT/N/KEN/1686, G/TBT/N/RWA/1084, G/TBT/N/TZA/1184, G/TBT/N/UGA/2028</v>
      </c>
      <c r="C41" s="6" t="s">
        <v>376</v>
      </c>
      <c r="D41" s="8" t="s">
        <v>563</v>
      </c>
      <c r="E41" s="8" t="s">
        <v>564</v>
      </c>
      <c r="F41" s="8" t="s">
        <v>565</v>
      </c>
      <c r="G41" s="8" t="s">
        <v>575</v>
      </c>
      <c r="H41" s="8" t="s">
        <v>107</v>
      </c>
      <c r="I41" s="8" t="s">
        <v>566</v>
      </c>
      <c r="J41" s="8" t="s">
        <v>61</v>
      </c>
      <c r="K41" s="6"/>
      <c r="L41" s="7">
        <v>45639</v>
      </c>
      <c r="M41" s="6" t="s">
        <v>22</v>
      </c>
      <c r="N41" s="8" t="s">
        <v>567</v>
      </c>
      <c r="O41" s="6" t="str">
        <f>HYPERLINK("https://docs.wto.org/imrd/directdoc.asp?DDFDocuments/t/G/TBTN24/BDI518.DOCX", "https://docs.wto.org/imrd/directdoc.asp?DDFDocuments/t/G/TBTN24/BDI518.DOCX")</f>
        <v>https://docs.wto.org/imrd/directdoc.asp?DDFDocuments/t/G/TBTN24/BDI518.DOCX</v>
      </c>
      <c r="P41" s="6" t="str">
        <f>HYPERLINK("https://docs.wto.org/imrd/directdoc.asp?DDFDocuments/u/G/TBTN24/BDI518.DOCX", "https://docs.wto.org/imrd/directdoc.asp?DDFDocuments/u/G/TBTN24/BDI518.DOCX")</f>
        <v>https://docs.wto.org/imrd/directdoc.asp?DDFDocuments/u/G/TBTN24/BDI518.DOCX</v>
      </c>
      <c r="Q41" s="6" t="str">
        <f>HYPERLINK("https://docs.wto.org/imrd/directdoc.asp?DDFDocuments/v/G/TBTN24/BDI518.DOCX", "https://docs.wto.org/imrd/directdoc.asp?DDFDocuments/v/G/TBTN24/BDI518.DOCX")</f>
        <v>https://docs.wto.org/imrd/directdoc.asp?DDFDocuments/v/G/TBTN24/BDI518.DOCX</v>
      </c>
    </row>
    <row r="42" spans="1:17" ht="158.4" x14ac:dyDescent="0.3">
      <c r="A42" s="10" t="s">
        <v>1073</v>
      </c>
      <c r="B42" s="9" t="str">
        <f>HYPERLINK("https://eping.wto.org/en/Search?viewData= G/TBT/N/BDI/520, G/TBT/N/KEN/1688, G/TBT/N/RWA/1086, G/TBT/N/TZA/1186, G/TBT/N/UGA/2030"," G/TBT/N/BDI/520, G/TBT/N/KEN/1688, G/TBT/N/RWA/1086, G/TBT/N/TZA/1186, G/TBT/N/UGA/2030")</f>
        <v xml:space="preserve"> G/TBT/N/BDI/520, G/TBT/N/KEN/1688, G/TBT/N/RWA/1086, G/TBT/N/TZA/1186, G/TBT/N/UGA/2030</v>
      </c>
      <c r="C42" s="6" t="s">
        <v>342</v>
      </c>
      <c r="D42" s="8" t="s">
        <v>572</v>
      </c>
      <c r="E42" s="8" t="s">
        <v>573</v>
      </c>
      <c r="F42" s="8" t="s">
        <v>565</v>
      </c>
      <c r="G42" s="8" t="s">
        <v>20</v>
      </c>
      <c r="H42" s="8" t="s">
        <v>107</v>
      </c>
      <c r="I42" s="8" t="s">
        <v>566</v>
      </c>
      <c r="J42" s="8" t="s">
        <v>61</v>
      </c>
      <c r="K42" s="6"/>
      <c r="L42" s="7">
        <v>45639</v>
      </c>
      <c r="M42" s="6" t="s">
        <v>22</v>
      </c>
      <c r="N42" s="8" t="s">
        <v>574</v>
      </c>
      <c r="O42" s="6" t="str">
        <f>HYPERLINK("https://docs.wto.org/imrd/directdoc.asp?DDFDocuments/t/G/TBTN24/BDI520.DOCX", "https://docs.wto.org/imrd/directdoc.asp?DDFDocuments/t/G/TBTN24/BDI520.DOCX")</f>
        <v>https://docs.wto.org/imrd/directdoc.asp?DDFDocuments/t/G/TBTN24/BDI520.DOCX</v>
      </c>
      <c r="P42" s="6" t="str">
        <f>HYPERLINK("https://docs.wto.org/imrd/directdoc.asp?DDFDocuments/u/G/TBTN24/BDI520.DOCX", "https://docs.wto.org/imrd/directdoc.asp?DDFDocuments/u/G/TBTN24/BDI520.DOCX")</f>
        <v>https://docs.wto.org/imrd/directdoc.asp?DDFDocuments/u/G/TBTN24/BDI520.DOCX</v>
      </c>
      <c r="Q42" s="6" t="str">
        <f>HYPERLINK("https://docs.wto.org/imrd/directdoc.asp?DDFDocuments/v/G/TBTN24/BDI520.DOCX", "https://docs.wto.org/imrd/directdoc.asp?DDFDocuments/v/G/TBTN24/BDI520.DOCX")</f>
        <v>https://docs.wto.org/imrd/directdoc.asp?DDFDocuments/v/G/TBTN24/BDI520.DOCX</v>
      </c>
    </row>
    <row r="43" spans="1:17" ht="144" x14ac:dyDescent="0.3">
      <c r="A43" s="10" t="s">
        <v>1073</v>
      </c>
      <c r="B43" s="9" t="str">
        <f>HYPERLINK("https://eping.wto.org/en/Search?viewData= G/TBT/N/BDI/519, G/TBT/N/KEN/1687, G/TBT/N/RWA/1085, G/TBT/N/TZA/1185, G/TBT/N/UGA/2029"," G/TBT/N/BDI/519, G/TBT/N/KEN/1687, G/TBT/N/RWA/1085, G/TBT/N/TZA/1185, G/TBT/N/UGA/2029")</f>
        <v xml:space="preserve"> G/TBT/N/BDI/519, G/TBT/N/KEN/1687, G/TBT/N/RWA/1085, G/TBT/N/TZA/1185, G/TBT/N/UGA/2029</v>
      </c>
      <c r="C43" s="6" t="s">
        <v>387</v>
      </c>
      <c r="D43" s="8" t="s">
        <v>581</v>
      </c>
      <c r="E43" s="8" t="s">
        <v>582</v>
      </c>
      <c r="F43" s="8" t="s">
        <v>565</v>
      </c>
      <c r="G43" s="8" t="s">
        <v>20</v>
      </c>
      <c r="H43" s="8" t="s">
        <v>107</v>
      </c>
      <c r="I43" s="8" t="s">
        <v>566</v>
      </c>
      <c r="J43" s="8" t="s">
        <v>61</v>
      </c>
      <c r="K43" s="6"/>
      <c r="L43" s="7">
        <v>45639</v>
      </c>
      <c r="M43" s="6" t="s">
        <v>22</v>
      </c>
      <c r="N43" s="8" t="s">
        <v>583</v>
      </c>
      <c r="O43" s="6" t="str">
        <f>HYPERLINK("https://docs.wto.org/imrd/directdoc.asp?DDFDocuments/t/G/TBTN24/BDI519.DOCX", "https://docs.wto.org/imrd/directdoc.asp?DDFDocuments/t/G/TBTN24/BDI519.DOCX")</f>
        <v>https://docs.wto.org/imrd/directdoc.asp?DDFDocuments/t/G/TBTN24/BDI519.DOCX</v>
      </c>
      <c r="P43" s="6" t="str">
        <f>HYPERLINK("https://docs.wto.org/imrd/directdoc.asp?DDFDocuments/u/G/TBTN24/BDI519.DOCX", "https://docs.wto.org/imrd/directdoc.asp?DDFDocuments/u/G/TBTN24/BDI519.DOCX")</f>
        <v>https://docs.wto.org/imrd/directdoc.asp?DDFDocuments/u/G/TBTN24/BDI519.DOCX</v>
      </c>
      <c r="Q43" s="6" t="str">
        <f>HYPERLINK("https://docs.wto.org/imrd/directdoc.asp?DDFDocuments/v/G/TBTN24/BDI519.DOCX", "https://docs.wto.org/imrd/directdoc.asp?DDFDocuments/v/G/TBTN24/BDI519.DOCX")</f>
        <v>https://docs.wto.org/imrd/directdoc.asp?DDFDocuments/v/G/TBTN24/BDI519.DOCX</v>
      </c>
    </row>
    <row r="44" spans="1:17" ht="158.4" x14ac:dyDescent="0.3">
      <c r="A44" s="10" t="s">
        <v>1073</v>
      </c>
      <c r="B44" s="9" t="str">
        <f>HYPERLINK("https://eping.wto.org/en/Search?viewData= G/TBT/N/BDI/520, G/TBT/N/KEN/1688, G/TBT/N/RWA/1086, G/TBT/N/TZA/1186, G/TBT/N/UGA/2030"," G/TBT/N/BDI/520, G/TBT/N/KEN/1688, G/TBT/N/RWA/1086, G/TBT/N/TZA/1186, G/TBT/N/UGA/2030")</f>
        <v xml:space="preserve"> G/TBT/N/BDI/520, G/TBT/N/KEN/1688, G/TBT/N/RWA/1086, G/TBT/N/TZA/1186, G/TBT/N/UGA/2030</v>
      </c>
      <c r="C44" s="6" t="s">
        <v>381</v>
      </c>
      <c r="D44" s="8" t="s">
        <v>572</v>
      </c>
      <c r="E44" s="8" t="s">
        <v>573</v>
      </c>
      <c r="F44" s="8" t="s">
        <v>565</v>
      </c>
      <c r="G44" s="8" t="s">
        <v>20</v>
      </c>
      <c r="H44" s="8" t="s">
        <v>107</v>
      </c>
      <c r="I44" s="8" t="s">
        <v>566</v>
      </c>
      <c r="J44" s="8" t="s">
        <v>61</v>
      </c>
      <c r="K44" s="6"/>
      <c r="L44" s="7">
        <v>45639</v>
      </c>
      <c r="M44" s="6" t="s">
        <v>22</v>
      </c>
      <c r="N44" s="8" t="s">
        <v>574</v>
      </c>
      <c r="O44" s="6" t="str">
        <f>HYPERLINK("https://docs.wto.org/imrd/directdoc.asp?DDFDocuments/t/G/TBTN24/BDI520.DOCX", "https://docs.wto.org/imrd/directdoc.asp?DDFDocuments/t/G/TBTN24/BDI520.DOCX")</f>
        <v>https://docs.wto.org/imrd/directdoc.asp?DDFDocuments/t/G/TBTN24/BDI520.DOCX</v>
      </c>
      <c r="P44" s="6" t="str">
        <f>HYPERLINK("https://docs.wto.org/imrd/directdoc.asp?DDFDocuments/u/G/TBTN24/BDI520.DOCX", "https://docs.wto.org/imrd/directdoc.asp?DDFDocuments/u/G/TBTN24/BDI520.DOCX")</f>
        <v>https://docs.wto.org/imrd/directdoc.asp?DDFDocuments/u/G/TBTN24/BDI520.DOCX</v>
      </c>
      <c r="Q44" s="6" t="str">
        <f>HYPERLINK("https://docs.wto.org/imrd/directdoc.asp?DDFDocuments/v/G/TBTN24/BDI520.DOCX", "https://docs.wto.org/imrd/directdoc.asp?DDFDocuments/v/G/TBTN24/BDI520.DOCX")</f>
        <v>https://docs.wto.org/imrd/directdoc.asp?DDFDocuments/v/G/TBTN24/BDI520.DOCX</v>
      </c>
    </row>
    <row r="45" spans="1:17" ht="144" x14ac:dyDescent="0.3">
      <c r="A45" s="10" t="s">
        <v>1073</v>
      </c>
      <c r="B45" s="9" t="str">
        <f>HYPERLINK("https://eping.wto.org/en/Search?viewData= G/TBT/N/BDI/519, G/TBT/N/KEN/1687, G/TBT/N/RWA/1085, G/TBT/N/TZA/1185, G/TBT/N/UGA/2029"," G/TBT/N/BDI/519, G/TBT/N/KEN/1687, G/TBT/N/RWA/1085, G/TBT/N/TZA/1185, G/TBT/N/UGA/2029")</f>
        <v xml:space="preserve"> G/TBT/N/BDI/519, G/TBT/N/KEN/1687, G/TBT/N/RWA/1085, G/TBT/N/TZA/1185, G/TBT/N/UGA/2029</v>
      </c>
      <c r="C45" s="6" t="s">
        <v>327</v>
      </c>
      <c r="D45" s="8" t="s">
        <v>581</v>
      </c>
      <c r="E45" s="8" t="s">
        <v>582</v>
      </c>
      <c r="F45" s="8" t="s">
        <v>565</v>
      </c>
      <c r="G45" s="8" t="s">
        <v>20</v>
      </c>
      <c r="H45" s="8" t="s">
        <v>107</v>
      </c>
      <c r="I45" s="8" t="s">
        <v>566</v>
      </c>
      <c r="J45" s="8" t="s">
        <v>61</v>
      </c>
      <c r="K45" s="6"/>
      <c r="L45" s="7">
        <v>45639</v>
      </c>
      <c r="M45" s="6" t="s">
        <v>22</v>
      </c>
      <c r="N45" s="8" t="s">
        <v>583</v>
      </c>
      <c r="O45" s="6" t="str">
        <f>HYPERLINK("https://docs.wto.org/imrd/directdoc.asp?DDFDocuments/t/G/TBTN24/BDI519.DOCX", "https://docs.wto.org/imrd/directdoc.asp?DDFDocuments/t/G/TBTN24/BDI519.DOCX")</f>
        <v>https://docs.wto.org/imrd/directdoc.asp?DDFDocuments/t/G/TBTN24/BDI519.DOCX</v>
      </c>
      <c r="P45" s="6" t="str">
        <f>HYPERLINK("https://docs.wto.org/imrd/directdoc.asp?DDFDocuments/u/G/TBTN24/BDI519.DOCX", "https://docs.wto.org/imrd/directdoc.asp?DDFDocuments/u/G/TBTN24/BDI519.DOCX")</f>
        <v>https://docs.wto.org/imrd/directdoc.asp?DDFDocuments/u/G/TBTN24/BDI519.DOCX</v>
      </c>
      <c r="Q45" s="6" t="str">
        <f>HYPERLINK("https://docs.wto.org/imrd/directdoc.asp?DDFDocuments/v/G/TBTN24/BDI519.DOCX", "https://docs.wto.org/imrd/directdoc.asp?DDFDocuments/v/G/TBTN24/BDI519.DOCX")</f>
        <v>https://docs.wto.org/imrd/directdoc.asp?DDFDocuments/v/G/TBTN24/BDI519.DOCX</v>
      </c>
    </row>
    <row r="46" spans="1:17" ht="158.4" x14ac:dyDescent="0.3">
      <c r="A46" s="10" t="s">
        <v>1073</v>
      </c>
      <c r="B46" s="9" t="str">
        <f>HYPERLINK("https://eping.wto.org/en/Search?viewData= G/TBT/N/BDI/517, G/TBT/N/KEN/1685, G/TBT/N/RWA/1083, G/TBT/N/TZA/1183, G/TBT/N/UGA/2027"," G/TBT/N/BDI/517, G/TBT/N/KEN/1685, G/TBT/N/RWA/1083, G/TBT/N/TZA/1183, G/TBT/N/UGA/2027")</f>
        <v xml:space="preserve"> G/TBT/N/BDI/517, G/TBT/N/KEN/1685, G/TBT/N/RWA/1083, G/TBT/N/TZA/1183, G/TBT/N/UGA/2027</v>
      </c>
      <c r="C46" s="6" t="s">
        <v>327</v>
      </c>
      <c r="D46" s="8" t="s">
        <v>568</v>
      </c>
      <c r="E46" s="8" t="s">
        <v>569</v>
      </c>
      <c r="F46" s="8" t="s">
        <v>565</v>
      </c>
      <c r="G46" s="8" t="s">
        <v>570</v>
      </c>
      <c r="H46" s="8" t="s">
        <v>107</v>
      </c>
      <c r="I46" s="8" t="s">
        <v>566</v>
      </c>
      <c r="J46" s="8" t="s">
        <v>61</v>
      </c>
      <c r="K46" s="6"/>
      <c r="L46" s="7">
        <v>45639</v>
      </c>
      <c r="M46" s="6" t="s">
        <v>22</v>
      </c>
      <c r="N46" s="8" t="s">
        <v>571</v>
      </c>
      <c r="O46" s="6" t="str">
        <f>HYPERLINK("https://docs.wto.org/imrd/directdoc.asp?DDFDocuments/t/G/TBTN24/BDI517.DOCX", "https://docs.wto.org/imrd/directdoc.asp?DDFDocuments/t/G/TBTN24/BDI517.DOCX")</f>
        <v>https://docs.wto.org/imrd/directdoc.asp?DDFDocuments/t/G/TBTN24/BDI517.DOCX</v>
      </c>
      <c r="P46" s="6" t="str">
        <f>HYPERLINK("https://docs.wto.org/imrd/directdoc.asp?DDFDocuments/u/G/TBTN24/BDI517.DOCX", "https://docs.wto.org/imrd/directdoc.asp?DDFDocuments/u/G/TBTN24/BDI517.DOCX")</f>
        <v>https://docs.wto.org/imrd/directdoc.asp?DDFDocuments/u/G/TBTN24/BDI517.DOCX</v>
      </c>
      <c r="Q46" s="6" t="str">
        <f>HYPERLINK("https://docs.wto.org/imrd/directdoc.asp?DDFDocuments/v/G/TBTN24/BDI517.DOCX", "https://docs.wto.org/imrd/directdoc.asp?DDFDocuments/v/G/TBTN24/BDI517.DOCX")</f>
        <v>https://docs.wto.org/imrd/directdoc.asp?DDFDocuments/v/G/TBTN24/BDI517.DOCX</v>
      </c>
    </row>
    <row r="47" spans="1:17" ht="144" x14ac:dyDescent="0.3">
      <c r="A47" s="10" t="s">
        <v>1073</v>
      </c>
      <c r="B47" s="9" t="str">
        <f>HYPERLINK("https://eping.wto.org/en/Search?viewData= G/TBT/N/BDI/519, G/TBT/N/KEN/1687, G/TBT/N/RWA/1085, G/TBT/N/TZA/1185, G/TBT/N/UGA/2029"," G/TBT/N/BDI/519, G/TBT/N/KEN/1687, G/TBT/N/RWA/1085, G/TBT/N/TZA/1185, G/TBT/N/UGA/2029")</f>
        <v xml:space="preserve"> G/TBT/N/BDI/519, G/TBT/N/KEN/1687, G/TBT/N/RWA/1085, G/TBT/N/TZA/1185, G/TBT/N/UGA/2029</v>
      </c>
      <c r="C47" s="6" t="s">
        <v>376</v>
      </c>
      <c r="D47" s="8" t="s">
        <v>581</v>
      </c>
      <c r="E47" s="8" t="s">
        <v>582</v>
      </c>
      <c r="F47" s="8" t="s">
        <v>565</v>
      </c>
      <c r="G47" s="8" t="s">
        <v>589</v>
      </c>
      <c r="H47" s="8" t="s">
        <v>107</v>
      </c>
      <c r="I47" s="8" t="s">
        <v>566</v>
      </c>
      <c r="J47" s="8" t="s">
        <v>61</v>
      </c>
      <c r="K47" s="6"/>
      <c r="L47" s="7">
        <v>45639</v>
      </c>
      <c r="M47" s="6" t="s">
        <v>22</v>
      </c>
      <c r="N47" s="8" t="s">
        <v>583</v>
      </c>
      <c r="O47" s="6" t="str">
        <f>HYPERLINK("https://docs.wto.org/imrd/directdoc.asp?DDFDocuments/t/G/TBTN24/BDI519.DOCX", "https://docs.wto.org/imrd/directdoc.asp?DDFDocuments/t/G/TBTN24/BDI519.DOCX")</f>
        <v>https://docs.wto.org/imrd/directdoc.asp?DDFDocuments/t/G/TBTN24/BDI519.DOCX</v>
      </c>
      <c r="P47" s="6" t="str">
        <f>HYPERLINK("https://docs.wto.org/imrd/directdoc.asp?DDFDocuments/u/G/TBTN24/BDI519.DOCX", "https://docs.wto.org/imrd/directdoc.asp?DDFDocuments/u/G/TBTN24/BDI519.DOCX")</f>
        <v>https://docs.wto.org/imrd/directdoc.asp?DDFDocuments/u/G/TBTN24/BDI519.DOCX</v>
      </c>
      <c r="Q47" s="6" t="str">
        <f>HYPERLINK("https://docs.wto.org/imrd/directdoc.asp?DDFDocuments/v/G/TBTN24/BDI519.DOCX", "https://docs.wto.org/imrd/directdoc.asp?DDFDocuments/v/G/TBTN24/BDI519.DOCX")</f>
        <v>https://docs.wto.org/imrd/directdoc.asp?DDFDocuments/v/G/TBTN24/BDI519.DOCX</v>
      </c>
    </row>
    <row r="48" spans="1:17" ht="144" x14ac:dyDescent="0.3">
      <c r="A48" s="10" t="s">
        <v>1073</v>
      </c>
      <c r="B48" s="9" t="str">
        <f>HYPERLINK("https://eping.wto.org/en/Search?viewData= G/TBT/N/BDI/519, G/TBT/N/KEN/1687, G/TBT/N/RWA/1085, G/TBT/N/TZA/1185, G/TBT/N/UGA/2029"," G/TBT/N/BDI/519, G/TBT/N/KEN/1687, G/TBT/N/RWA/1085, G/TBT/N/TZA/1185, G/TBT/N/UGA/2029")</f>
        <v xml:space="preserve"> G/TBT/N/BDI/519, G/TBT/N/KEN/1687, G/TBT/N/RWA/1085, G/TBT/N/TZA/1185, G/TBT/N/UGA/2029</v>
      </c>
      <c r="C48" s="6" t="s">
        <v>342</v>
      </c>
      <c r="D48" s="8" t="s">
        <v>581</v>
      </c>
      <c r="E48" s="8" t="s">
        <v>582</v>
      </c>
      <c r="F48" s="8" t="s">
        <v>565</v>
      </c>
      <c r="G48" s="8" t="s">
        <v>20</v>
      </c>
      <c r="H48" s="8" t="s">
        <v>107</v>
      </c>
      <c r="I48" s="8" t="s">
        <v>566</v>
      </c>
      <c r="J48" s="8" t="s">
        <v>61</v>
      </c>
      <c r="K48" s="6"/>
      <c r="L48" s="7">
        <v>45639</v>
      </c>
      <c r="M48" s="6" t="s">
        <v>22</v>
      </c>
      <c r="N48" s="8" t="s">
        <v>583</v>
      </c>
      <c r="O48" s="6" t="str">
        <f>HYPERLINK("https://docs.wto.org/imrd/directdoc.asp?DDFDocuments/t/G/TBTN24/BDI519.DOCX", "https://docs.wto.org/imrd/directdoc.asp?DDFDocuments/t/G/TBTN24/BDI519.DOCX")</f>
        <v>https://docs.wto.org/imrd/directdoc.asp?DDFDocuments/t/G/TBTN24/BDI519.DOCX</v>
      </c>
      <c r="P48" s="6" t="str">
        <f>HYPERLINK("https://docs.wto.org/imrd/directdoc.asp?DDFDocuments/u/G/TBTN24/BDI519.DOCX", "https://docs.wto.org/imrd/directdoc.asp?DDFDocuments/u/G/TBTN24/BDI519.DOCX")</f>
        <v>https://docs.wto.org/imrd/directdoc.asp?DDFDocuments/u/G/TBTN24/BDI519.DOCX</v>
      </c>
      <c r="Q48" s="6" t="str">
        <f>HYPERLINK("https://docs.wto.org/imrd/directdoc.asp?DDFDocuments/v/G/TBTN24/BDI519.DOCX", "https://docs.wto.org/imrd/directdoc.asp?DDFDocuments/v/G/TBTN24/BDI519.DOCX")</f>
        <v>https://docs.wto.org/imrd/directdoc.asp?DDFDocuments/v/G/TBTN24/BDI519.DOCX</v>
      </c>
    </row>
    <row r="49" spans="1:17" ht="144" x14ac:dyDescent="0.3">
      <c r="A49" s="10" t="s">
        <v>1073</v>
      </c>
      <c r="B49" s="9" t="str">
        <f>HYPERLINK("https://eping.wto.org/en/Search?viewData= G/TBT/N/BDI/519, G/TBT/N/KEN/1687, G/TBT/N/RWA/1085, G/TBT/N/TZA/1185, G/TBT/N/UGA/2029"," G/TBT/N/BDI/519, G/TBT/N/KEN/1687, G/TBT/N/RWA/1085, G/TBT/N/TZA/1185, G/TBT/N/UGA/2029")</f>
        <v xml:space="preserve"> G/TBT/N/BDI/519, G/TBT/N/KEN/1687, G/TBT/N/RWA/1085, G/TBT/N/TZA/1185, G/TBT/N/UGA/2029</v>
      </c>
      <c r="C49" s="6" t="s">
        <v>381</v>
      </c>
      <c r="D49" s="8" t="s">
        <v>581</v>
      </c>
      <c r="E49" s="8" t="s">
        <v>582</v>
      </c>
      <c r="F49" s="8" t="s">
        <v>565</v>
      </c>
      <c r="G49" s="8" t="s">
        <v>20</v>
      </c>
      <c r="H49" s="8" t="s">
        <v>107</v>
      </c>
      <c r="I49" s="8" t="s">
        <v>566</v>
      </c>
      <c r="J49" s="8" t="s">
        <v>61</v>
      </c>
      <c r="K49" s="6"/>
      <c r="L49" s="7">
        <v>45639</v>
      </c>
      <c r="M49" s="6" t="s">
        <v>22</v>
      </c>
      <c r="N49" s="8" t="s">
        <v>583</v>
      </c>
      <c r="O49" s="6" t="str">
        <f>HYPERLINK("https://docs.wto.org/imrd/directdoc.asp?DDFDocuments/t/G/TBTN24/BDI519.DOCX", "https://docs.wto.org/imrd/directdoc.asp?DDFDocuments/t/G/TBTN24/BDI519.DOCX")</f>
        <v>https://docs.wto.org/imrd/directdoc.asp?DDFDocuments/t/G/TBTN24/BDI519.DOCX</v>
      </c>
      <c r="P49" s="6" t="str">
        <f>HYPERLINK("https://docs.wto.org/imrd/directdoc.asp?DDFDocuments/u/G/TBTN24/BDI519.DOCX", "https://docs.wto.org/imrd/directdoc.asp?DDFDocuments/u/G/TBTN24/BDI519.DOCX")</f>
        <v>https://docs.wto.org/imrd/directdoc.asp?DDFDocuments/u/G/TBTN24/BDI519.DOCX</v>
      </c>
      <c r="Q49" s="6" t="str">
        <f>HYPERLINK("https://docs.wto.org/imrd/directdoc.asp?DDFDocuments/v/G/TBTN24/BDI519.DOCX", "https://docs.wto.org/imrd/directdoc.asp?DDFDocuments/v/G/TBTN24/BDI519.DOCX")</f>
        <v>https://docs.wto.org/imrd/directdoc.asp?DDFDocuments/v/G/TBTN24/BDI519.DOCX</v>
      </c>
    </row>
    <row r="50" spans="1:17" ht="158.4" x14ac:dyDescent="0.3">
      <c r="A50" s="10" t="s">
        <v>1073</v>
      </c>
      <c r="B50" s="9" t="str">
        <f>HYPERLINK("https://eping.wto.org/en/Search?viewData= G/TBT/N/BDI/518, G/TBT/N/KEN/1686, G/TBT/N/RWA/1084, G/TBT/N/TZA/1184, G/TBT/N/UGA/2028"," G/TBT/N/BDI/518, G/TBT/N/KEN/1686, G/TBT/N/RWA/1084, G/TBT/N/TZA/1184, G/TBT/N/UGA/2028")</f>
        <v xml:space="preserve"> G/TBT/N/BDI/518, G/TBT/N/KEN/1686, G/TBT/N/RWA/1084, G/TBT/N/TZA/1184, G/TBT/N/UGA/2028</v>
      </c>
      <c r="C50" s="6" t="s">
        <v>342</v>
      </c>
      <c r="D50" s="8" t="s">
        <v>563</v>
      </c>
      <c r="E50" s="8" t="s">
        <v>564</v>
      </c>
      <c r="F50" s="8" t="s">
        <v>565</v>
      </c>
      <c r="G50" s="8" t="s">
        <v>20</v>
      </c>
      <c r="H50" s="8" t="s">
        <v>107</v>
      </c>
      <c r="I50" s="8" t="s">
        <v>566</v>
      </c>
      <c r="J50" s="8" t="s">
        <v>61</v>
      </c>
      <c r="K50" s="6"/>
      <c r="L50" s="7">
        <v>45639</v>
      </c>
      <c r="M50" s="6" t="s">
        <v>22</v>
      </c>
      <c r="N50" s="8" t="s">
        <v>567</v>
      </c>
      <c r="O50" s="6" t="str">
        <f>HYPERLINK("https://docs.wto.org/imrd/directdoc.asp?DDFDocuments/t/G/TBTN24/BDI518.DOCX", "https://docs.wto.org/imrd/directdoc.asp?DDFDocuments/t/G/TBTN24/BDI518.DOCX")</f>
        <v>https://docs.wto.org/imrd/directdoc.asp?DDFDocuments/t/G/TBTN24/BDI518.DOCX</v>
      </c>
      <c r="P50" s="6" t="str">
        <f>HYPERLINK("https://docs.wto.org/imrd/directdoc.asp?DDFDocuments/u/G/TBTN24/BDI518.DOCX", "https://docs.wto.org/imrd/directdoc.asp?DDFDocuments/u/G/TBTN24/BDI518.DOCX")</f>
        <v>https://docs.wto.org/imrd/directdoc.asp?DDFDocuments/u/G/TBTN24/BDI518.DOCX</v>
      </c>
      <c r="Q50" s="6" t="str">
        <f>HYPERLINK("https://docs.wto.org/imrd/directdoc.asp?DDFDocuments/v/G/TBTN24/BDI518.DOCX", "https://docs.wto.org/imrd/directdoc.asp?DDFDocuments/v/G/TBTN24/BDI518.DOCX")</f>
        <v>https://docs.wto.org/imrd/directdoc.asp?DDFDocuments/v/G/TBTN24/BDI518.DOCX</v>
      </c>
    </row>
    <row r="51" spans="1:17" ht="158.4" x14ac:dyDescent="0.3">
      <c r="A51" s="10" t="s">
        <v>1073</v>
      </c>
      <c r="B51" s="9" t="str">
        <f>HYPERLINK("https://eping.wto.org/en/Search?viewData= G/TBT/N/BDI/518, G/TBT/N/KEN/1686, G/TBT/N/RWA/1084, G/TBT/N/TZA/1184, G/TBT/N/UGA/2028"," G/TBT/N/BDI/518, G/TBT/N/KEN/1686, G/TBT/N/RWA/1084, G/TBT/N/TZA/1184, G/TBT/N/UGA/2028")</f>
        <v xml:space="preserve"> G/TBT/N/BDI/518, G/TBT/N/KEN/1686, G/TBT/N/RWA/1084, G/TBT/N/TZA/1184, G/TBT/N/UGA/2028</v>
      </c>
      <c r="C51" s="6" t="s">
        <v>327</v>
      </c>
      <c r="D51" s="8" t="s">
        <v>563</v>
      </c>
      <c r="E51" s="8" t="s">
        <v>564</v>
      </c>
      <c r="F51" s="8" t="s">
        <v>565</v>
      </c>
      <c r="G51" s="8" t="s">
        <v>20</v>
      </c>
      <c r="H51" s="8" t="s">
        <v>107</v>
      </c>
      <c r="I51" s="8" t="s">
        <v>566</v>
      </c>
      <c r="J51" s="8" t="s">
        <v>61</v>
      </c>
      <c r="K51" s="6"/>
      <c r="L51" s="7">
        <v>45639</v>
      </c>
      <c r="M51" s="6" t="s">
        <v>22</v>
      </c>
      <c r="N51" s="8" t="s">
        <v>567</v>
      </c>
      <c r="O51" s="6" t="str">
        <f>HYPERLINK("https://docs.wto.org/imrd/directdoc.asp?DDFDocuments/t/G/TBTN24/BDI518.DOCX", "https://docs.wto.org/imrd/directdoc.asp?DDFDocuments/t/G/TBTN24/BDI518.DOCX")</f>
        <v>https://docs.wto.org/imrd/directdoc.asp?DDFDocuments/t/G/TBTN24/BDI518.DOCX</v>
      </c>
      <c r="P51" s="6" t="str">
        <f>HYPERLINK("https://docs.wto.org/imrd/directdoc.asp?DDFDocuments/u/G/TBTN24/BDI518.DOCX", "https://docs.wto.org/imrd/directdoc.asp?DDFDocuments/u/G/TBTN24/BDI518.DOCX")</f>
        <v>https://docs.wto.org/imrd/directdoc.asp?DDFDocuments/u/G/TBTN24/BDI518.DOCX</v>
      </c>
      <c r="Q51" s="6" t="str">
        <f>HYPERLINK("https://docs.wto.org/imrd/directdoc.asp?DDFDocuments/v/G/TBTN24/BDI518.DOCX", "https://docs.wto.org/imrd/directdoc.asp?DDFDocuments/v/G/TBTN24/BDI518.DOCX")</f>
        <v>https://docs.wto.org/imrd/directdoc.asp?DDFDocuments/v/G/TBTN24/BDI518.DOCX</v>
      </c>
    </row>
    <row r="52" spans="1:17" ht="158.4" x14ac:dyDescent="0.3">
      <c r="A52" s="10" t="s">
        <v>1073</v>
      </c>
      <c r="B52" s="9" t="str">
        <f>HYPERLINK("https://eping.wto.org/en/Search?viewData= G/TBT/N/BDI/517, G/TBT/N/KEN/1685, G/TBT/N/RWA/1083, G/TBT/N/TZA/1183, G/TBT/N/UGA/2027"," G/TBT/N/BDI/517, G/TBT/N/KEN/1685, G/TBT/N/RWA/1083, G/TBT/N/TZA/1183, G/TBT/N/UGA/2027")</f>
        <v xml:space="preserve"> G/TBT/N/BDI/517, G/TBT/N/KEN/1685, G/TBT/N/RWA/1083, G/TBT/N/TZA/1183, G/TBT/N/UGA/2027</v>
      </c>
      <c r="C52" s="6" t="s">
        <v>342</v>
      </c>
      <c r="D52" s="8" t="s">
        <v>568</v>
      </c>
      <c r="E52" s="8" t="s">
        <v>569</v>
      </c>
      <c r="F52" s="8" t="s">
        <v>565</v>
      </c>
      <c r="G52" s="8" t="s">
        <v>570</v>
      </c>
      <c r="H52" s="8" t="s">
        <v>107</v>
      </c>
      <c r="I52" s="8" t="s">
        <v>566</v>
      </c>
      <c r="J52" s="8" t="s">
        <v>61</v>
      </c>
      <c r="K52" s="6"/>
      <c r="L52" s="7">
        <v>45639</v>
      </c>
      <c r="M52" s="6" t="s">
        <v>22</v>
      </c>
      <c r="N52" s="8" t="s">
        <v>571</v>
      </c>
      <c r="O52" s="6" t="str">
        <f>HYPERLINK("https://docs.wto.org/imrd/directdoc.asp?DDFDocuments/t/G/TBTN24/BDI517.DOCX", "https://docs.wto.org/imrd/directdoc.asp?DDFDocuments/t/G/TBTN24/BDI517.DOCX")</f>
        <v>https://docs.wto.org/imrd/directdoc.asp?DDFDocuments/t/G/TBTN24/BDI517.DOCX</v>
      </c>
      <c r="P52" s="6" t="str">
        <f>HYPERLINK("https://docs.wto.org/imrd/directdoc.asp?DDFDocuments/u/G/TBTN24/BDI517.DOCX", "https://docs.wto.org/imrd/directdoc.asp?DDFDocuments/u/G/TBTN24/BDI517.DOCX")</f>
        <v>https://docs.wto.org/imrd/directdoc.asp?DDFDocuments/u/G/TBTN24/BDI517.DOCX</v>
      </c>
      <c r="Q52" s="6" t="str">
        <f>HYPERLINK("https://docs.wto.org/imrd/directdoc.asp?DDFDocuments/v/G/TBTN24/BDI517.DOCX", "https://docs.wto.org/imrd/directdoc.asp?DDFDocuments/v/G/TBTN24/BDI517.DOCX")</f>
        <v>https://docs.wto.org/imrd/directdoc.asp?DDFDocuments/v/G/TBTN24/BDI517.DOCX</v>
      </c>
    </row>
    <row r="53" spans="1:17" ht="158.4" x14ac:dyDescent="0.3">
      <c r="A53" s="10" t="s">
        <v>1073</v>
      </c>
      <c r="B53" s="9" t="str">
        <f>HYPERLINK("https://eping.wto.org/en/Search?viewData= G/TBT/N/BDI/518, G/TBT/N/KEN/1686, G/TBT/N/RWA/1084, G/TBT/N/TZA/1184, G/TBT/N/UGA/2028"," G/TBT/N/BDI/518, G/TBT/N/KEN/1686, G/TBT/N/RWA/1084, G/TBT/N/TZA/1184, G/TBT/N/UGA/2028")</f>
        <v xml:space="preserve"> G/TBT/N/BDI/518, G/TBT/N/KEN/1686, G/TBT/N/RWA/1084, G/TBT/N/TZA/1184, G/TBT/N/UGA/2028</v>
      </c>
      <c r="C53" s="6" t="s">
        <v>387</v>
      </c>
      <c r="D53" s="8" t="s">
        <v>563</v>
      </c>
      <c r="E53" s="8" t="s">
        <v>564</v>
      </c>
      <c r="F53" s="8" t="s">
        <v>565</v>
      </c>
      <c r="G53" s="8" t="s">
        <v>575</v>
      </c>
      <c r="H53" s="8" t="s">
        <v>107</v>
      </c>
      <c r="I53" s="8" t="s">
        <v>566</v>
      </c>
      <c r="J53" s="8" t="s">
        <v>61</v>
      </c>
      <c r="K53" s="6"/>
      <c r="L53" s="7">
        <v>45639</v>
      </c>
      <c r="M53" s="6" t="s">
        <v>22</v>
      </c>
      <c r="N53" s="8" t="s">
        <v>567</v>
      </c>
      <c r="O53" s="6" t="str">
        <f>HYPERLINK("https://docs.wto.org/imrd/directdoc.asp?DDFDocuments/t/G/TBTN24/BDI518.DOCX", "https://docs.wto.org/imrd/directdoc.asp?DDFDocuments/t/G/TBTN24/BDI518.DOCX")</f>
        <v>https://docs.wto.org/imrd/directdoc.asp?DDFDocuments/t/G/TBTN24/BDI518.DOCX</v>
      </c>
      <c r="P53" s="6" t="str">
        <f>HYPERLINK("https://docs.wto.org/imrd/directdoc.asp?DDFDocuments/u/G/TBTN24/BDI518.DOCX", "https://docs.wto.org/imrd/directdoc.asp?DDFDocuments/u/G/TBTN24/BDI518.DOCX")</f>
        <v>https://docs.wto.org/imrd/directdoc.asp?DDFDocuments/u/G/TBTN24/BDI518.DOCX</v>
      </c>
      <c r="Q53" s="6" t="str">
        <f>HYPERLINK("https://docs.wto.org/imrd/directdoc.asp?DDFDocuments/v/G/TBTN24/BDI518.DOCX", "https://docs.wto.org/imrd/directdoc.asp?DDFDocuments/v/G/TBTN24/BDI518.DOCX")</f>
        <v>https://docs.wto.org/imrd/directdoc.asp?DDFDocuments/v/G/TBTN24/BDI518.DOCX</v>
      </c>
    </row>
    <row r="54" spans="1:17" ht="187.2" x14ac:dyDescent="0.3">
      <c r="A54" s="10" t="s">
        <v>1097</v>
      </c>
      <c r="B54" s="9" t="str">
        <f>HYPERLINK("https://eping.wto.org/en/Search?viewData= G/TBT/N/VNM/329"," G/TBT/N/VNM/329")</f>
        <v xml:space="preserve"> G/TBT/N/VNM/329</v>
      </c>
      <c r="C54" s="6" t="s">
        <v>823</v>
      </c>
      <c r="D54" s="8" t="s">
        <v>824</v>
      </c>
      <c r="E54" s="8" t="s">
        <v>825</v>
      </c>
      <c r="F54" s="8" t="s">
        <v>826</v>
      </c>
      <c r="G54" s="8" t="s">
        <v>20</v>
      </c>
      <c r="H54" s="8" t="s">
        <v>20</v>
      </c>
      <c r="I54" s="8" t="s">
        <v>158</v>
      </c>
      <c r="J54" s="8" t="s">
        <v>20</v>
      </c>
      <c r="K54" s="6"/>
      <c r="L54" s="7">
        <v>45629</v>
      </c>
      <c r="M54" s="6" t="s">
        <v>22</v>
      </c>
      <c r="N54" s="8" t="s">
        <v>827</v>
      </c>
      <c r="O54" s="6" t="str">
        <f>HYPERLINK("https://docs.wto.org/imrd/directdoc.asp?DDFDocuments/t/G/TBTN24/VNM329.DOCX", "https://docs.wto.org/imrd/directdoc.asp?DDFDocuments/t/G/TBTN24/VNM329.DOCX")</f>
        <v>https://docs.wto.org/imrd/directdoc.asp?DDFDocuments/t/G/TBTN24/VNM329.DOCX</v>
      </c>
      <c r="P54" s="6" t="str">
        <f>HYPERLINK("https://docs.wto.org/imrd/directdoc.asp?DDFDocuments/u/G/TBTN24/VNM329.DOCX", "https://docs.wto.org/imrd/directdoc.asp?DDFDocuments/u/G/TBTN24/VNM329.DOCX")</f>
        <v>https://docs.wto.org/imrd/directdoc.asp?DDFDocuments/u/G/TBTN24/VNM329.DOCX</v>
      </c>
      <c r="Q54" s="6" t="str">
        <f>HYPERLINK("https://docs.wto.org/imrd/directdoc.asp?DDFDocuments/v/G/TBTN24/VNM329.DOCX", "https://docs.wto.org/imrd/directdoc.asp?DDFDocuments/v/G/TBTN24/VNM329.DOCX")</f>
        <v>https://docs.wto.org/imrd/directdoc.asp?DDFDocuments/v/G/TBTN24/VNM329.DOCX</v>
      </c>
    </row>
    <row r="55" spans="1:17" ht="158.4" x14ac:dyDescent="0.3">
      <c r="A55" s="10" t="s">
        <v>1060</v>
      </c>
      <c r="B55" s="9" t="str">
        <f>HYPERLINK("https://eping.wto.org/en/Search?viewData= G/TBT/N/CHN/1918"," G/TBT/N/CHN/1918")</f>
        <v xml:space="preserve"> G/TBT/N/CHN/1918</v>
      </c>
      <c r="C55" s="6" t="s">
        <v>39</v>
      </c>
      <c r="D55" s="8" t="s">
        <v>456</v>
      </c>
      <c r="E55" s="8" t="s">
        <v>457</v>
      </c>
      <c r="F55" s="8" t="s">
        <v>458</v>
      </c>
      <c r="G55" s="8" t="s">
        <v>459</v>
      </c>
      <c r="H55" s="8" t="s">
        <v>460</v>
      </c>
      <c r="I55" s="8" t="s">
        <v>114</v>
      </c>
      <c r="J55" s="8" t="s">
        <v>20</v>
      </c>
      <c r="K55" s="6"/>
      <c r="L55" s="7">
        <v>45642</v>
      </c>
      <c r="M55" s="6" t="s">
        <v>22</v>
      </c>
      <c r="N55" s="8" t="s">
        <v>461</v>
      </c>
      <c r="O55" s="6" t="str">
        <f>HYPERLINK("https://docs.wto.org/imrd/directdoc.asp?DDFDocuments/t/G/TBTN24/CHN1918.DOCX", "https://docs.wto.org/imrd/directdoc.asp?DDFDocuments/t/G/TBTN24/CHN1918.DOCX")</f>
        <v>https://docs.wto.org/imrd/directdoc.asp?DDFDocuments/t/G/TBTN24/CHN1918.DOCX</v>
      </c>
      <c r="P55" s="6" t="str">
        <f>HYPERLINK("https://docs.wto.org/imrd/directdoc.asp?DDFDocuments/u/G/TBTN24/CHN1918.DOCX", "https://docs.wto.org/imrd/directdoc.asp?DDFDocuments/u/G/TBTN24/CHN1918.DOCX")</f>
        <v>https://docs.wto.org/imrd/directdoc.asp?DDFDocuments/u/G/TBTN24/CHN1918.DOCX</v>
      </c>
      <c r="Q55" s="6" t="str">
        <f>HYPERLINK("https://docs.wto.org/imrd/directdoc.asp?DDFDocuments/v/G/TBTN24/CHN1918.DOCX", "https://docs.wto.org/imrd/directdoc.asp?DDFDocuments/v/G/TBTN24/CHN1918.DOCX")</f>
        <v>https://docs.wto.org/imrd/directdoc.asp?DDFDocuments/v/G/TBTN24/CHN1918.DOCX</v>
      </c>
    </row>
    <row r="56" spans="1:17" ht="172.8" x14ac:dyDescent="0.3">
      <c r="A56" s="10" t="s">
        <v>1060</v>
      </c>
      <c r="B56" s="9" t="str">
        <f>HYPERLINK("https://eping.wto.org/en/Search?viewData= G/TBT/N/CHN/1917"," G/TBT/N/CHN/1917")</f>
        <v xml:space="preserve"> G/TBT/N/CHN/1917</v>
      </c>
      <c r="C56" s="6" t="s">
        <v>39</v>
      </c>
      <c r="D56" s="8" t="s">
        <v>474</v>
      </c>
      <c r="E56" s="8" t="s">
        <v>475</v>
      </c>
      <c r="F56" s="8" t="s">
        <v>476</v>
      </c>
      <c r="G56" s="8" t="s">
        <v>477</v>
      </c>
      <c r="H56" s="8" t="s">
        <v>460</v>
      </c>
      <c r="I56" s="8" t="s">
        <v>114</v>
      </c>
      <c r="J56" s="8" t="s">
        <v>20</v>
      </c>
      <c r="K56" s="6"/>
      <c r="L56" s="7">
        <v>45642</v>
      </c>
      <c r="M56" s="6" t="s">
        <v>22</v>
      </c>
      <c r="N56" s="8" t="s">
        <v>478</v>
      </c>
      <c r="O56" s="6" t="str">
        <f>HYPERLINK("https://docs.wto.org/imrd/directdoc.asp?DDFDocuments/t/G/TBTN24/CHN1917.DOCX", "https://docs.wto.org/imrd/directdoc.asp?DDFDocuments/t/G/TBTN24/CHN1917.DOCX")</f>
        <v>https://docs.wto.org/imrd/directdoc.asp?DDFDocuments/t/G/TBTN24/CHN1917.DOCX</v>
      </c>
      <c r="P56" s="6" t="str">
        <f>HYPERLINK("https://docs.wto.org/imrd/directdoc.asp?DDFDocuments/u/G/TBTN24/CHN1917.DOCX", "https://docs.wto.org/imrd/directdoc.asp?DDFDocuments/u/G/TBTN24/CHN1917.DOCX")</f>
        <v>https://docs.wto.org/imrd/directdoc.asp?DDFDocuments/u/G/TBTN24/CHN1917.DOCX</v>
      </c>
      <c r="Q56" s="6" t="str">
        <f>HYPERLINK("https://docs.wto.org/imrd/directdoc.asp?DDFDocuments/v/G/TBTN24/CHN1917.DOCX", "https://docs.wto.org/imrd/directdoc.asp?DDFDocuments/v/G/TBTN24/CHN1917.DOCX")</f>
        <v>https://docs.wto.org/imrd/directdoc.asp?DDFDocuments/v/G/TBTN24/CHN1917.DOCX</v>
      </c>
    </row>
    <row r="57" spans="1:17" ht="129.6" x14ac:dyDescent="0.3">
      <c r="A57" s="10" t="s">
        <v>1060</v>
      </c>
      <c r="B57" s="9" t="str">
        <f>HYPERLINK("https://eping.wto.org/en/Search?viewData= G/TBT/N/CHN/1919"," G/TBT/N/CHN/1919")</f>
        <v xml:space="preserve"> G/TBT/N/CHN/1919</v>
      </c>
      <c r="C57" s="6" t="s">
        <v>39</v>
      </c>
      <c r="D57" s="8" t="s">
        <v>496</v>
      </c>
      <c r="E57" s="8" t="s">
        <v>497</v>
      </c>
      <c r="F57" s="8" t="s">
        <v>498</v>
      </c>
      <c r="G57" s="8" t="s">
        <v>499</v>
      </c>
      <c r="H57" s="8" t="s">
        <v>460</v>
      </c>
      <c r="I57" s="8" t="s">
        <v>114</v>
      </c>
      <c r="J57" s="8" t="s">
        <v>20</v>
      </c>
      <c r="K57" s="6"/>
      <c r="L57" s="7">
        <v>45642</v>
      </c>
      <c r="M57" s="6" t="s">
        <v>22</v>
      </c>
      <c r="N57" s="8" t="s">
        <v>500</v>
      </c>
      <c r="O57" s="6" t="str">
        <f>HYPERLINK("https://docs.wto.org/imrd/directdoc.asp?DDFDocuments/t/G/TBTN24/CHN1919.DOCX", "https://docs.wto.org/imrd/directdoc.asp?DDFDocuments/t/G/TBTN24/CHN1919.DOCX")</f>
        <v>https://docs.wto.org/imrd/directdoc.asp?DDFDocuments/t/G/TBTN24/CHN1919.DOCX</v>
      </c>
      <c r="P57" s="6" t="str">
        <f>HYPERLINK("https://docs.wto.org/imrd/directdoc.asp?DDFDocuments/u/G/TBTN24/CHN1919.DOCX", "https://docs.wto.org/imrd/directdoc.asp?DDFDocuments/u/G/TBTN24/CHN1919.DOCX")</f>
        <v>https://docs.wto.org/imrd/directdoc.asp?DDFDocuments/u/G/TBTN24/CHN1919.DOCX</v>
      </c>
      <c r="Q57" s="6" t="str">
        <f>HYPERLINK("https://docs.wto.org/imrd/directdoc.asp?DDFDocuments/v/G/TBTN24/CHN1919.DOCX", "https://docs.wto.org/imrd/directdoc.asp?DDFDocuments/v/G/TBTN24/CHN1919.DOCX")</f>
        <v>https://docs.wto.org/imrd/directdoc.asp?DDFDocuments/v/G/TBTN24/CHN1919.DOCX</v>
      </c>
    </row>
    <row r="58" spans="1:17" ht="158.4" x14ac:dyDescent="0.3">
      <c r="A58" s="10" t="s">
        <v>1039</v>
      </c>
      <c r="B58" s="9" t="str">
        <f>HYPERLINK("https://eping.wto.org/en/Search?viewData= G/TBT/N/ISR/1358"," G/TBT/N/ISR/1358")</f>
        <v xml:space="preserve"> G/TBT/N/ISR/1358</v>
      </c>
      <c r="C58" s="6" t="s">
        <v>267</v>
      </c>
      <c r="D58" s="8" t="s">
        <v>268</v>
      </c>
      <c r="E58" s="8" t="s">
        <v>269</v>
      </c>
      <c r="F58" s="8" t="s">
        <v>270</v>
      </c>
      <c r="G58" s="8" t="s">
        <v>271</v>
      </c>
      <c r="H58" s="8" t="s">
        <v>272</v>
      </c>
      <c r="I58" s="8" t="s">
        <v>114</v>
      </c>
      <c r="J58" s="8" t="s">
        <v>20</v>
      </c>
      <c r="K58" s="6"/>
      <c r="L58" s="7">
        <v>45647</v>
      </c>
      <c r="M58" s="6" t="s">
        <v>22</v>
      </c>
      <c r="N58" s="8" t="s">
        <v>273</v>
      </c>
      <c r="O58" s="6" t="str">
        <f>HYPERLINK("https://docs.wto.org/imrd/directdoc.asp?DDFDocuments/t/G/TBTN24/ISR1358.DOCX", "https://docs.wto.org/imrd/directdoc.asp?DDFDocuments/t/G/TBTN24/ISR1358.DOCX")</f>
        <v>https://docs.wto.org/imrd/directdoc.asp?DDFDocuments/t/G/TBTN24/ISR1358.DOCX</v>
      </c>
      <c r="P58" s="6" t="str">
        <f>HYPERLINK("https://docs.wto.org/imrd/directdoc.asp?DDFDocuments/u/G/TBTN24/ISR1358.DOCX", "https://docs.wto.org/imrd/directdoc.asp?DDFDocuments/u/G/TBTN24/ISR1358.DOCX")</f>
        <v>https://docs.wto.org/imrd/directdoc.asp?DDFDocuments/u/G/TBTN24/ISR1358.DOCX</v>
      </c>
      <c r="Q58" s="6" t="str">
        <f>HYPERLINK("https://docs.wto.org/imrd/directdoc.asp?DDFDocuments/v/G/TBTN24/ISR1358.DOCX", "https://docs.wto.org/imrd/directdoc.asp?DDFDocuments/v/G/TBTN24/ISR1358.DOCX")</f>
        <v>https://docs.wto.org/imrd/directdoc.asp?DDFDocuments/v/G/TBTN24/ISR1358.DOCX</v>
      </c>
    </row>
    <row r="59" spans="1:17" ht="57.6" x14ac:dyDescent="0.3">
      <c r="A59" s="10" t="s">
        <v>1115</v>
      </c>
      <c r="B59" s="9" t="str">
        <f>HYPERLINK("https://eping.wto.org/en/Search?viewData= G/TBT/N/BRA/1570"," G/TBT/N/BRA/1570")</f>
        <v xml:space="preserve"> G/TBT/N/BRA/1570</v>
      </c>
      <c r="C59" s="6" t="s">
        <v>31</v>
      </c>
      <c r="D59" s="8" t="s">
        <v>888</v>
      </c>
      <c r="E59" s="8" t="s">
        <v>889</v>
      </c>
      <c r="F59" s="8" t="s">
        <v>34</v>
      </c>
      <c r="G59" s="8" t="s">
        <v>35</v>
      </c>
      <c r="H59" s="8" t="s">
        <v>36</v>
      </c>
      <c r="I59" s="8" t="s">
        <v>454</v>
      </c>
      <c r="J59" s="8" t="s">
        <v>20</v>
      </c>
      <c r="K59" s="6"/>
      <c r="L59" s="7">
        <v>45655</v>
      </c>
      <c r="M59" s="6" t="s">
        <v>22</v>
      </c>
      <c r="N59" s="8" t="s">
        <v>890</v>
      </c>
      <c r="O59" s="6" t="str">
        <f>HYPERLINK("https://docs.wto.org/imrd/directdoc.asp?DDFDocuments/t/G/TBTN24/BRA1570.DOCX", "https://docs.wto.org/imrd/directdoc.asp?DDFDocuments/t/G/TBTN24/BRA1570.DOCX")</f>
        <v>https://docs.wto.org/imrd/directdoc.asp?DDFDocuments/t/G/TBTN24/BRA1570.DOCX</v>
      </c>
      <c r="P59" s="6" t="str">
        <f>HYPERLINK("https://docs.wto.org/imrd/directdoc.asp?DDFDocuments/u/G/TBTN24/BRA1570.DOCX", "https://docs.wto.org/imrd/directdoc.asp?DDFDocuments/u/G/TBTN24/BRA1570.DOCX")</f>
        <v>https://docs.wto.org/imrd/directdoc.asp?DDFDocuments/u/G/TBTN24/BRA1570.DOCX</v>
      </c>
      <c r="Q59" s="6" t="str">
        <f>HYPERLINK("https://docs.wto.org/imrd/directdoc.asp?DDFDocuments/v/G/TBTN24/BRA1570.DOCX", "https://docs.wto.org/imrd/directdoc.asp?DDFDocuments/v/G/TBTN24/BRA1570.DOCX")</f>
        <v>https://docs.wto.org/imrd/directdoc.asp?DDFDocuments/v/G/TBTN24/BRA1570.DOCX</v>
      </c>
    </row>
    <row r="60" spans="1:17" ht="57.6" x14ac:dyDescent="0.3">
      <c r="A60" s="10" t="s">
        <v>1054</v>
      </c>
      <c r="B60" s="9" t="str">
        <f>HYPERLINK("https://eping.wto.org/en/Search?viewData= G/TBT/N/CHN/1926"," G/TBT/N/CHN/1926")</f>
        <v xml:space="preserve"> G/TBT/N/CHN/1926</v>
      </c>
      <c r="C60" s="6" t="s">
        <v>39</v>
      </c>
      <c r="D60" s="8" t="s">
        <v>419</v>
      </c>
      <c r="E60" s="8" t="s">
        <v>420</v>
      </c>
      <c r="F60" s="8" t="s">
        <v>421</v>
      </c>
      <c r="G60" s="8" t="s">
        <v>422</v>
      </c>
      <c r="H60" s="8" t="s">
        <v>423</v>
      </c>
      <c r="I60" s="8" t="s">
        <v>114</v>
      </c>
      <c r="J60" s="8" t="s">
        <v>20</v>
      </c>
      <c r="K60" s="6"/>
      <c r="L60" s="7">
        <v>45642</v>
      </c>
      <c r="M60" s="6" t="s">
        <v>22</v>
      </c>
      <c r="N60" s="8" t="s">
        <v>424</v>
      </c>
      <c r="O60" s="6" t="str">
        <f>HYPERLINK("https://docs.wto.org/imrd/directdoc.asp?DDFDocuments/t/G/TBTN24/CHN1926.DOCX", "https://docs.wto.org/imrd/directdoc.asp?DDFDocuments/t/G/TBTN24/CHN1926.DOCX")</f>
        <v>https://docs.wto.org/imrd/directdoc.asp?DDFDocuments/t/G/TBTN24/CHN1926.DOCX</v>
      </c>
      <c r="P60" s="6" t="str">
        <f>HYPERLINK("https://docs.wto.org/imrd/directdoc.asp?DDFDocuments/u/G/TBTN24/CHN1926.DOCX", "https://docs.wto.org/imrd/directdoc.asp?DDFDocuments/u/G/TBTN24/CHN1926.DOCX")</f>
        <v>https://docs.wto.org/imrd/directdoc.asp?DDFDocuments/u/G/TBTN24/CHN1926.DOCX</v>
      </c>
      <c r="Q60" s="6" t="str">
        <f>HYPERLINK("https://docs.wto.org/imrd/directdoc.asp?DDFDocuments/v/G/TBTN24/CHN1926.DOCX", "https://docs.wto.org/imrd/directdoc.asp?DDFDocuments/v/G/TBTN24/CHN1926.DOCX")</f>
        <v>https://docs.wto.org/imrd/directdoc.asp?DDFDocuments/v/G/TBTN24/CHN1926.DOCX</v>
      </c>
    </row>
    <row r="61" spans="1:17" ht="57.6" x14ac:dyDescent="0.3">
      <c r="A61" s="10" t="s">
        <v>1061</v>
      </c>
      <c r="B61" s="9" t="str">
        <f>HYPERLINK("https://eping.wto.org/en/Search?viewData= G/TBT/N/CHN/1928"," G/TBT/N/CHN/1928")</f>
        <v xml:space="preserve"> G/TBT/N/CHN/1928</v>
      </c>
      <c r="C61" s="6" t="s">
        <v>39</v>
      </c>
      <c r="D61" s="8" t="s">
        <v>462</v>
      </c>
      <c r="E61" s="8" t="s">
        <v>463</v>
      </c>
      <c r="F61" s="8" t="s">
        <v>464</v>
      </c>
      <c r="G61" s="8" t="s">
        <v>465</v>
      </c>
      <c r="H61" s="8" t="s">
        <v>466</v>
      </c>
      <c r="I61" s="8" t="s">
        <v>430</v>
      </c>
      <c r="J61" s="8" t="s">
        <v>20</v>
      </c>
      <c r="K61" s="6"/>
      <c r="L61" s="7">
        <v>45642</v>
      </c>
      <c r="M61" s="6" t="s">
        <v>22</v>
      </c>
      <c r="N61" s="8" t="s">
        <v>467</v>
      </c>
      <c r="O61" s="6" t="str">
        <f>HYPERLINK("https://docs.wto.org/imrd/directdoc.asp?DDFDocuments/t/G/TBTN24/CHN1928.DOCX", "https://docs.wto.org/imrd/directdoc.asp?DDFDocuments/t/G/TBTN24/CHN1928.DOCX")</f>
        <v>https://docs.wto.org/imrd/directdoc.asp?DDFDocuments/t/G/TBTN24/CHN1928.DOCX</v>
      </c>
      <c r="P61" s="6" t="str">
        <f>HYPERLINK("https://docs.wto.org/imrd/directdoc.asp?DDFDocuments/u/G/TBTN24/CHN1928.DOCX", "https://docs.wto.org/imrd/directdoc.asp?DDFDocuments/u/G/TBTN24/CHN1928.DOCX")</f>
        <v>https://docs.wto.org/imrd/directdoc.asp?DDFDocuments/u/G/TBTN24/CHN1928.DOCX</v>
      </c>
      <c r="Q61" s="6" t="str">
        <f>HYPERLINK("https://docs.wto.org/imrd/directdoc.asp?DDFDocuments/v/G/TBTN24/CHN1928.DOCX", "https://docs.wto.org/imrd/directdoc.asp?DDFDocuments/v/G/TBTN24/CHN1928.DOCX")</f>
        <v>https://docs.wto.org/imrd/directdoc.asp?DDFDocuments/v/G/TBTN24/CHN1928.DOCX</v>
      </c>
    </row>
    <row r="62" spans="1:17" ht="72" x14ac:dyDescent="0.3">
      <c r="A62" s="10" t="s">
        <v>1061</v>
      </c>
      <c r="B62" s="9" t="str">
        <f>HYPERLINK("https://eping.wto.org/en/Search?viewData= G/TBT/N/CHN/1929"," G/TBT/N/CHN/1929")</f>
        <v xml:space="preserve"> G/TBT/N/CHN/1929</v>
      </c>
      <c r="C62" s="6" t="s">
        <v>39</v>
      </c>
      <c r="D62" s="8" t="s">
        <v>491</v>
      </c>
      <c r="E62" s="8" t="s">
        <v>492</v>
      </c>
      <c r="F62" s="8" t="s">
        <v>493</v>
      </c>
      <c r="G62" s="8" t="s">
        <v>494</v>
      </c>
      <c r="H62" s="8" t="s">
        <v>466</v>
      </c>
      <c r="I62" s="8" t="s">
        <v>430</v>
      </c>
      <c r="J62" s="8" t="s">
        <v>20</v>
      </c>
      <c r="K62" s="6"/>
      <c r="L62" s="7">
        <v>45642</v>
      </c>
      <c r="M62" s="6" t="s">
        <v>22</v>
      </c>
      <c r="N62" s="8" t="s">
        <v>495</v>
      </c>
      <c r="O62" s="6" t="str">
        <f>HYPERLINK("https://docs.wto.org/imrd/directdoc.asp?DDFDocuments/t/G/TBTN24/CHN1929.DOCX", "https://docs.wto.org/imrd/directdoc.asp?DDFDocuments/t/G/TBTN24/CHN1929.DOCX")</f>
        <v>https://docs.wto.org/imrd/directdoc.asp?DDFDocuments/t/G/TBTN24/CHN1929.DOCX</v>
      </c>
      <c r="P62" s="6" t="str">
        <f>HYPERLINK("https://docs.wto.org/imrd/directdoc.asp?DDFDocuments/u/G/TBTN24/CHN1929.DOCX", "https://docs.wto.org/imrd/directdoc.asp?DDFDocuments/u/G/TBTN24/CHN1929.DOCX")</f>
        <v>https://docs.wto.org/imrd/directdoc.asp?DDFDocuments/u/G/TBTN24/CHN1929.DOCX</v>
      </c>
      <c r="Q62" s="6" t="str">
        <f>HYPERLINK("https://docs.wto.org/imrd/directdoc.asp?DDFDocuments/v/G/TBTN24/CHN1929.DOCX", "https://docs.wto.org/imrd/directdoc.asp?DDFDocuments/v/G/TBTN24/CHN1929.DOCX")</f>
        <v>https://docs.wto.org/imrd/directdoc.asp?DDFDocuments/v/G/TBTN24/CHN1929.DOCX</v>
      </c>
    </row>
    <row r="63" spans="1:17" ht="86.4" x14ac:dyDescent="0.3">
      <c r="A63" s="10" t="s">
        <v>1101</v>
      </c>
      <c r="B63" s="9" t="str">
        <f>HYPERLINK("https://eping.wto.org/en/Search?viewData= G/TBT/N/VNM/328"," G/TBT/N/VNM/328")</f>
        <v xml:space="preserve"> G/TBT/N/VNM/328</v>
      </c>
      <c r="C63" s="6" t="s">
        <v>823</v>
      </c>
      <c r="D63" s="8" t="s">
        <v>863</v>
      </c>
      <c r="E63" s="8" t="s">
        <v>864</v>
      </c>
      <c r="F63" s="8" t="s">
        <v>865</v>
      </c>
      <c r="G63" s="8" t="s">
        <v>20</v>
      </c>
      <c r="H63" s="8" t="s">
        <v>866</v>
      </c>
      <c r="I63" s="8" t="s">
        <v>454</v>
      </c>
      <c r="J63" s="8" t="s">
        <v>20</v>
      </c>
      <c r="K63" s="6"/>
      <c r="L63" s="7">
        <v>45627</v>
      </c>
      <c r="M63" s="6" t="s">
        <v>22</v>
      </c>
      <c r="N63" s="8" t="s">
        <v>867</v>
      </c>
      <c r="O63" s="6" t="str">
        <f>HYPERLINK("https://docs.wto.org/imrd/directdoc.asp?DDFDocuments/t/G/TBTN24/VNM328.DOCX", "https://docs.wto.org/imrd/directdoc.asp?DDFDocuments/t/G/TBTN24/VNM328.DOCX")</f>
        <v>https://docs.wto.org/imrd/directdoc.asp?DDFDocuments/t/G/TBTN24/VNM328.DOCX</v>
      </c>
      <c r="P63" s="6" t="str">
        <f>HYPERLINK("https://docs.wto.org/imrd/directdoc.asp?DDFDocuments/u/G/TBTN24/VNM328.DOCX", "https://docs.wto.org/imrd/directdoc.asp?DDFDocuments/u/G/TBTN24/VNM328.DOCX")</f>
        <v>https://docs.wto.org/imrd/directdoc.asp?DDFDocuments/u/G/TBTN24/VNM328.DOCX</v>
      </c>
      <c r="Q63" s="6" t="str">
        <f>HYPERLINK("https://docs.wto.org/imrd/directdoc.asp?DDFDocuments/v/G/TBTN24/VNM328.DOCX", "https://docs.wto.org/imrd/directdoc.asp?DDFDocuments/v/G/TBTN24/VNM328.DOCX")</f>
        <v>https://docs.wto.org/imrd/directdoc.asp?DDFDocuments/v/G/TBTN24/VNM328.DOCX</v>
      </c>
    </row>
    <row r="64" spans="1:17" ht="43.2" x14ac:dyDescent="0.3">
      <c r="A64" s="10" t="s">
        <v>1090</v>
      </c>
      <c r="B64" s="9" t="str">
        <f>HYPERLINK("https://eping.wto.org/en/Search?viewData= G/TBT/N/EGY/483"," G/TBT/N/EGY/483")</f>
        <v xml:space="preserve"> G/TBT/N/EGY/483</v>
      </c>
      <c r="C64" s="6" t="s">
        <v>716</v>
      </c>
      <c r="D64" s="8" t="s">
        <v>745</v>
      </c>
      <c r="E64" s="8" t="s">
        <v>746</v>
      </c>
      <c r="F64" s="8" t="s">
        <v>747</v>
      </c>
      <c r="G64" s="8" t="s">
        <v>748</v>
      </c>
      <c r="H64" s="8" t="s">
        <v>749</v>
      </c>
      <c r="I64" s="8" t="s">
        <v>37</v>
      </c>
      <c r="J64" s="8" t="s">
        <v>61</v>
      </c>
      <c r="K64" s="6"/>
      <c r="L64" s="7">
        <v>45634</v>
      </c>
      <c r="M64" s="6" t="s">
        <v>22</v>
      </c>
      <c r="N64" s="6"/>
      <c r="O64" s="6" t="str">
        <f>HYPERLINK("https://docs.wto.org/imrd/directdoc.asp?DDFDocuments/t/G/TBTN24/EGY483.DOCX", "https://docs.wto.org/imrd/directdoc.asp?DDFDocuments/t/G/TBTN24/EGY483.DOCX")</f>
        <v>https://docs.wto.org/imrd/directdoc.asp?DDFDocuments/t/G/TBTN24/EGY483.DOCX</v>
      </c>
      <c r="P64" s="6" t="str">
        <f>HYPERLINK("https://docs.wto.org/imrd/directdoc.asp?DDFDocuments/u/G/TBTN24/EGY483.DOCX", "https://docs.wto.org/imrd/directdoc.asp?DDFDocuments/u/G/TBTN24/EGY483.DOCX")</f>
        <v>https://docs.wto.org/imrd/directdoc.asp?DDFDocuments/u/G/TBTN24/EGY483.DOCX</v>
      </c>
      <c r="Q64" s="6" t="str">
        <f>HYPERLINK("https://docs.wto.org/imrd/directdoc.asp?DDFDocuments/v/G/TBTN24/EGY483.DOCX", "https://docs.wto.org/imrd/directdoc.asp?DDFDocuments/v/G/TBTN24/EGY483.DOCX")</f>
        <v>https://docs.wto.org/imrd/directdoc.asp?DDFDocuments/v/G/TBTN24/EGY483.DOCX</v>
      </c>
    </row>
    <row r="65" spans="1:17" ht="43.2" x14ac:dyDescent="0.3">
      <c r="A65" s="10" t="s">
        <v>1090</v>
      </c>
      <c r="B65" s="9" t="str">
        <f>HYPERLINK("https://eping.wto.org/en/Search?viewData= G/TBT/N/EGY/484"," G/TBT/N/EGY/484")</f>
        <v xml:space="preserve"> G/TBT/N/EGY/484</v>
      </c>
      <c r="C65" s="6" t="s">
        <v>716</v>
      </c>
      <c r="D65" s="8" t="s">
        <v>750</v>
      </c>
      <c r="E65" s="8" t="s">
        <v>751</v>
      </c>
      <c r="F65" s="8" t="s">
        <v>747</v>
      </c>
      <c r="G65" s="8" t="s">
        <v>752</v>
      </c>
      <c r="H65" s="8" t="s">
        <v>749</v>
      </c>
      <c r="I65" s="8" t="s">
        <v>290</v>
      </c>
      <c r="J65" s="8" t="s">
        <v>61</v>
      </c>
      <c r="K65" s="6"/>
      <c r="L65" s="7">
        <v>45634</v>
      </c>
      <c r="M65" s="6" t="s">
        <v>22</v>
      </c>
      <c r="N65" s="6"/>
      <c r="O65" s="6" t="str">
        <f>HYPERLINK("https://docs.wto.org/imrd/directdoc.asp?DDFDocuments/t/G/TBTN24/EGY484.DOCX", "https://docs.wto.org/imrd/directdoc.asp?DDFDocuments/t/G/TBTN24/EGY484.DOCX")</f>
        <v>https://docs.wto.org/imrd/directdoc.asp?DDFDocuments/t/G/TBTN24/EGY484.DOCX</v>
      </c>
      <c r="P65" s="6" t="str">
        <f>HYPERLINK("https://docs.wto.org/imrd/directdoc.asp?DDFDocuments/u/G/TBTN24/EGY484.DOCX", "https://docs.wto.org/imrd/directdoc.asp?DDFDocuments/u/G/TBTN24/EGY484.DOCX")</f>
        <v>https://docs.wto.org/imrd/directdoc.asp?DDFDocuments/u/G/TBTN24/EGY484.DOCX</v>
      </c>
      <c r="Q65" s="6" t="str">
        <f>HYPERLINK("https://docs.wto.org/imrd/directdoc.asp?DDFDocuments/v/G/TBTN24/EGY484.DOCX", "https://docs.wto.org/imrd/directdoc.asp?DDFDocuments/v/G/TBTN24/EGY484.DOCX")</f>
        <v>https://docs.wto.org/imrd/directdoc.asp?DDFDocuments/v/G/TBTN24/EGY484.DOCX</v>
      </c>
    </row>
    <row r="66" spans="1:17" ht="72" x14ac:dyDescent="0.3">
      <c r="A66" s="10" t="s">
        <v>1090</v>
      </c>
      <c r="B66" s="9" t="str">
        <f>HYPERLINK("https://eping.wto.org/en/Search?viewData= G/TBT/N/ARE/626"," G/TBT/N/ARE/626")</f>
        <v xml:space="preserve"> G/TBT/N/ARE/626</v>
      </c>
      <c r="C66" s="6" t="s">
        <v>95</v>
      </c>
      <c r="D66" s="8" t="s">
        <v>891</v>
      </c>
      <c r="E66" s="8" t="s">
        <v>892</v>
      </c>
      <c r="F66" s="8" t="s">
        <v>893</v>
      </c>
      <c r="G66" s="8" t="s">
        <v>20</v>
      </c>
      <c r="H66" s="8" t="s">
        <v>894</v>
      </c>
      <c r="I66" s="8" t="s">
        <v>895</v>
      </c>
      <c r="J66" s="8" t="s">
        <v>20</v>
      </c>
      <c r="K66" s="6"/>
      <c r="L66" s="7">
        <v>45627</v>
      </c>
      <c r="M66" s="6" t="s">
        <v>22</v>
      </c>
      <c r="N66" s="8" t="s">
        <v>896</v>
      </c>
      <c r="O66" s="6" t="str">
        <f>HYPERLINK("https://docs.wto.org/imrd/directdoc.asp?DDFDocuments/t/G/TBTN24/ARE626.DOCX", "https://docs.wto.org/imrd/directdoc.asp?DDFDocuments/t/G/TBTN24/ARE626.DOCX")</f>
        <v>https://docs.wto.org/imrd/directdoc.asp?DDFDocuments/t/G/TBTN24/ARE626.DOCX</v>
      </c>
      <c r="P66" s="6" t="str">
        <f>HYPERLINK("https://docs.wto.org/imrd/directdoc.asp?DDFDocuments/u/G/TBTN24/ARE626.DOCX", "https://docs.wto.org/imrd/directdoc.asp?DDFDocuments/u/G/TBTN24/ARE626.DOCX")</f>
        <v>https://docs.wto.org/imrd/directdoc.asp?DDFDocuments/u/G/TBTN24/ARE626.DOCX</v>
      </c>
      <c r="Q66" s="6" t="str">
        <f>HYPERLINK("https://docs.wto.org/imrd/directdoc.asp?DDFDocuments/v/G/TBTN24/ARE626.DOCX", "https://docs.wto.org/imrd/directdoc.asp?DDFDocuments/v/G/TBTN24/ARE626.DOCX")</f>
        <v>https://docs.wto.org/imrd/directdoc.asp?DDFDocuments/v/G/TBTN24/ARE626.DOCX</v>
      </c>
    </row>
    <row r="67" spans="1:17" ht="28.8" x14ac:dyDescent="0.3">
      <c r="A67" s="10" t="s">
        <v>1090</v>
      </c>
      <c r="B67" s="9" t="str">
        <f>HYPERLINK("https://eping.wto.org/en/Search?viewData= G/TBT/N/MWI/101"," G/TBT/N/MWI/101")</f>
        <v xml:space="preserve"> G/TBT/N/MWI/101</v>
      </c>
      <c r="C67" s="6" t="s">
        <v>897</v>
      </c>
      <c r="D67" s="8" t="s">
        <v>949</v>
      </c>
      <c r="E67" s="8" t="s">
        <v>950</v>
      </c>
      <c r="F67" s="8" t="s">
        <v>951</v>
      </c>
      <c r="G67" s="8" t="s">
        <v>658</v>
      </c>
      <c r="H67" s="8" t="s">
        <v>952</v>
      </c>
      <c r="I67" s="8" t="s">
        <v>903</v>
      </c>
      <c r="J67" s="8" t="s">
        <v>61</v>
      </c>
      <c r="K67" s="6"/>
      <c r="L67" s="7">
        <v>45626</v>
      </c>
      <c r="M67" s="6" t="s">
        <v>22</v>
      </c>
      <c r="N67" s="8" t="s">
        <v>953</v>
      </c>
      <c r="O67" s="6" t="str">
        <f>HYPERLINK("https://docs.wto.org/imrd/directdoc.asp?DDFDocuments/t/G/TBTN24/MWI101.DOCX", "https://docs.wto.org/imrd/directdoc.asp?DDFDocuments/t/G/TBTN24/MWI101.DOCX")</f>
        <v>https://docs.wto.org/imrd/directdoc.asp?DDFDocuments/t/G/TBTN24/MWI101.DOCX</v>
      </c>
      <c r="P67" s="6" t="str">
        <f>HYPERLINK("https://docs.wto.org/imrd/directdoc.asp?DDFDocuments/u/G/TBTN24/MWI101.DOCX", "https://docs.wto.org/imrd/directdoc.asp?DDFDocuments/u/G/TBTN24/MWI101.DOCX")</f>
        <v>https://docs.wto.org/imrd/directdoc.asp?DDFDocuments/u/G/TBTN24/MWI101.DOCX</v>
      </c>
      <c r="Q67" s="6" t="str">
        <f>HYPERLINK("https://docs.wto.org/imrd/directdoc.asp?DDFDocuments/v/G/TBTN24/MWI101.DOCX", "https://docs.wto.org/imrd/directdoc.asp?DDFDocuments/v/G/TBTN24/MWI101.DOCX")</f>
        <v>https://docs.wto.org/imrd/directdoc.asp?DDFDocuments/v/G/TBTN24/MWI101.DOCX</v>
      </c>
    </row>
    <row r="68" spans="1:17" ht="43.2" x14ac:dyDescent="0.3">
      <c r="A68" s="10" t="s">
        <v>1090</v>
      </c>
      <c r="B68" s="9" t="str">
        <f>HYPERLINK("https://eping.wto.org/en/Search?viewData= G/TBT/N/MWI/97"," G/TBT/N/MWI/97")</f>
        <v xml:space="preserve"> G/TBT/N/MWI/97</v>
      </c>
      <c r="C68" s="6" t="s">
        <v>897</v>
      </c>
      <c r="D68" s="8" t="s">
        <v>911</v>
      </c>
      <c r="E68" s="8" t="s">
        <v>912</v>
      </c>
      <c r="F68" s="8" t="s">
        <v>913</v>
      </c>
      <c r="G68" s="8" t="s">
        <v>914</v>
      </c>
      <c r="H68" s="8" t="s">
        <v>749</v>
      </c>
      <c r="I68" s="8" t="s">
        <v>903</v>
      </c>
      <c r="J68" s="8" t="s">
        <v>61</v>
      </c>
      <c r="K68" s="6"/>
      <c r="L68" s="7">
        <v>45626</v>
      </c>
      <c r="M68" s="6" t="s">
        <v>22</v>
      </c>
      <c r="N68" s="8" t="s">
        <v>915</v>
      </c>
      <c r="O68" s="6" t="str">
        <f>HYPERLINK("https://docs.wto.org/imrd/directdoc.asp?DDFDocuments/t/G/TBTN24/MWI97.DOCX", "https://docs.wto.org/imrd/directdoc.asp?DDFDocuments/t/G/TBTN24/MWI97.DOCX")</f>
        <v>https://docs.wto.org/imrd/directdoc.asp?DDFDocuments/t/G/TBTN24/MWI97.DOCX</v>
      </c>
      <c r="P68" s="6" t="str">
        <f>HYPERLINK("https://docs.wto.org/imrd/directdoc.asp?DDFDocuments/u/G/TBTN24/MWI97.DOCX", "https://docs.wto.org/imrd/directdoc.asp?DDFDocuments/u/G/TBTN24/MWI97.DOCX")</f>
        <v>https://docs.wto.org/imrd/directdoc.asp?DDFDocuments/u/G/TBTN24/MWI97.DOCX</v>
      </c>
      <c r="Q68" s="6" t="str">
        <f>HYPERLINK("https://docs.wto.org/imrd/directdoc.asp?DDFDocuments/v/G/TBTN24/MWI97.DOCX", "https://docs.wto.org/imrd/directdoc.asp?DDFDocuments/v/G/TBTN24/MWI97.DOCX")</f>
        <v>https://docs.wto.org/imrd/directdoc.asp?DDFDocuments/v/G/TBTN24/MWI97.DOCX</v>
      </c>
    </row>
    <row r="69" spans="1:17" ht="43.2" x14ac:dyDescent="0.3">
      <c r="A69" s="10" t="s">
        <v>1090</v>
      </c>
      <c r="B69" s="9" t="str">
        <f>HYPERLINK("https://eping.wto.org/en/Search?viewData= G/TBT/N/MWI/113"," G/TBT/N/MWI/113")</f>
        <v xml:space="preserve"> G/TBT/N/MWI/113</v>
      </c>
      <c r="C69" s="6" t="s">
        <v>897</v>
      </c>
      <c r="D69" s="8" t="s">
        <v>937</v>
      </c>
      <c r="E69" s="8" t="s">
        <v>938</v>
      </c>
      <c r="F69" s="8" t="s">
        <v>939</v>
      </c>
      <c r="G69" s="8" t="s">
        <v>940</v>
      </c>
      <c r="H69" s="8" t="s">
        <v>941</v>
      </c>
      <c r="I69" s="8" t="s">
        <v>903</v>
      </c>
      <c r="J69" s="8" t="s">
        <v>61</v>
      </c>
      <c r="K69" s="6"/>
      <c r="L69" s="7">
        <v>45626</v>
      </c>
      <c r="M69" s="6" t="s">
        <v>22</v>
      </c>
      <c r="N69" s="8" t="s">
        <v>942</v>
      </c>
      <c r="O69" s="6" t="str">
        <f>HYPERLINK("https://docs.wto.org/imrd/directdoc.asp?DDFDocuments/t/G/TBTN24/MWI113.DOCX", "https://docs.wto.org/imrd/directdoc.asp?DDFDocuments/t/G/TBTN24/MWI113.DOCX")</f>
        <v>https://docs.wto.org/imrd/directdoc.asp?DDFDocuments/t/G/TBTN24/MWI113.DOCX</v>
      </c>
      <c r="P69" s="6" t="str">
        <f>HYPERLINK("https://docs.wto.org/imrd/directdoc.asp?DDFDocuments/u/G/TBTN24/MWI113.DOCX", "https://docs.wto.org/imrd/directdoc.asp?DDFDocuments/u/G/TBTN24/MWI113.DOCX")</f>
        <v>https://docs.wto.org/imrd/directdoc.asp?DDFDocuments/u/G/TBTN24/MWI113.DOCX</v>
      </c>
      <c r="Q69" s="6" t="str">
        <f>HYPERLINK("https://docs.wto.org/imrd/directdoc.asp?DDFDocuments/v/G/TBTN24/MWI113.DOCX", "https://docs.wto.org/imrd/directdoc.asp?DDFDocuments/v/G/TBTN24/MWI113.DOCX")</f>
        <v>https://docs.wto.org/imrd/directdoc.asp?DDFDocuments/v/G/TBTN24/MWI113.DOCX</v>
      </c>
    </row>
    <row r="70" spans="1:17" ht="28.8" x14ac:dyDescent="0.3">
      <c r="A70" s="10" t="s">
        <v>1044</v>
      </c>
      <c r="B70" s="9" t="str">
        <f>HYPERLINK("https://eping.wto.org/en/Search?viewData= G/TBT/N/ARE/627, G/TBT/N/BHR/711, G/TBT/N/KWT/691, G/TBT/N/OMN/535, G/TBT/N/QAT/686, G/TBT/N/SAU/1356, G/TBT/N/YEM/292"," G/TBT/N/ARE/627, G/TBT/N/BHR/711, G/TBT/N/KWT/691, G/TBT/N/OMN/535, G/TBT/N/QAT/686, G/TBT/N/SAU/1356, G/TBT/N/YEM/292")</f>
        <v xml:space="preserve"> G/TBT/N/ARE/627, G/TBT/N/BHR/711, G/TBT/N/KWT/691, G/TBT/N/OMN/535, G/TBT/N/QAT/686, G/TBT/N/SAU/1356, G/TBT/N/YEM/292</v>
      </c>
      <c r="C70" s="6" t="s">
        <v>95</v>
      </c>
      <c r="D70" s="8" t="s">
        <v>307</v>
      </c>
      <c r="E70" s="8" t="s">
        <v>308</v>
      </c>
      <c r="F70" s="8" t="s">
        <v>309</v>
      </c>
      <c r="G70" s="8" t="s">
        <v>310</v>
      </c>
      <c r="H70" s="8" t="s">
        <v>311</v>
      </c>
      <c r="I70" s="8" t="s">
        <v>290</v>
      </c>
      <c r="J70" s="8" t="s">
        <v>61</v>
      </c>
      <c r="K70" s="6"/>
      <c r="L70" s="7">
        <v>45646</v>
      </c>
      <c r="M70" s="6" t="s">
        <v>22</v>
      </c>
      <c r="N70" s="8" t="s">
        <v>312</v>
      </c>
      <c r="O70" s="6" t="str">
        <f>HYPERLINK("https://docs.wto.org/imrd/directdoc.asp?DDFDocuments/t/G/TBTN24/ARE627.DOCX", "https://docs.wto.org/imrd/directdoc.asp?DDFDocuments/t/G/TBTN24/ARE627.DOCX")</f>
        <v>https://docs.wto.org/imrd/directdoc.asp?DDFDocuments/t/G/TBTN24/ARE627.DOCX</v>
      </c>
      <c r="P70" s="6" t="str">
        <f>HYPERLINK("https://docs.wto.org/imrd/directdoc.asp?DDFDocuments/u/G/TBTN24/ARE627.DOCX", "https://docs.wto.org/imrd/directdoc.asp?DDFDocuments/u/G/TBTN24/ARE627.DOCX")</f>
        <v>https://docs.wto.org/imrd/directdoc.asp?DDFDocuments/u/G/TBTN24/ARE627.DOCX</v>
      </c>
      <c r="Q70" s="6" t="str">
        <f>HYPERLINK("https://docs.wto.org/imrd/directdoc.asp?DDFDocuments/v/G/TBTN24/ARE627.DOCX", "https://docs.wto.org/imrd/directdoc.asp?DDFDocuments/v/G/TBTN24/ARE627.DOCX")</f>
        <v>https://docs.wto.org/imrd/directdoc.asp?DDFDocuments/v/G/TBTN24/ARE627.DOCX</v>
      </c>
    </row>
    <row r="71" spans="1:17" ht="28.8" x14ac:dyDescent="0.3">
      <c r="A71" s="10" t="s">
        <v>1044</v>
      </c>
      <c r="B71" s="9" t="str">
        <f>HYPERLINK("https://eping.wto.org/en/Search?viewData= G/TBT/N/ARE/627, G/TBT/N/BHR/711, G/TBT/N/KWT/691, G/TBT/N/OMN/535, G/TBT/N/QAT/686, G/TBT/N/SAU/1356, G/TBT/N/YEM/292"," G/TBT/N/ARE/627, G/TBT/N/BHR/711, G/TBT/N/KWT/691, G/TBT/N/OMN/535, G/TBT/N/QAT/686, G/TBT/N/SAU/1356, G/TBT/N/YEM/292")</f>
        <v xml:space="preserve"> G/TBT/N/ARE/627, G/TBT/N/BHR/711, G/TBT/N/KWT/691, G/TBT/N/OMN/535, G/TBT/N/QAT/686, G/TBT/N/SAU/1356, G/TBT/N/YEM/292</v>
      </c>
      <c r="C71" s="6" t="s">
        <v>92</v>
      </c>
      <c r="D71" s="8" t="s">
        <v>307</v>
      </c>
      <c r="E71" s="8" t="s">
        <v>308</v>
      </c>
      <c r="F71" s="8" t="s">
        <v>309</v>
      </c>
      <c r="G71" s="8" t="s">
        <v>310</v>
      </c>
      <c r="H71" s="8" t="s">
        <v>311</v>
      </c>
      <c r="I71" s="8" t="s">
        <v>290</v>
      </c>
      <c r="J71" s="8" t="s">
        <v>61</v>
      </c>
      <c r="K71" s="6"/>
      <c r="L71" s="7">
        <v>45646</v>
      </c>
      <c r="M71" s="6" t="s">
        <v>22</v>
      </c>
      <c r="N71" s="8" t="s">
        <v>312</v>
      </c>
      <c r="O71" s="6" t="str">
        <f>HYPERLINK("https://docs.wto.org/imrd/directdoc.asp?DDFDocuments/t/G/TBTN24/ARE627.DOCX", "https://docs.wto.org/imrd/directdoc.asp?DDFDocuments/t/G/TBTN24/ARE627.DOCX")</f>
        <v>https://docs.wto.org/imrd/directdoc.asp?DDFDocuments/t/G/TBTN24/ARE627.DOCX</v>
      </c>
      <c r="P71" s="6" t="str">
        <f>HYPERLINK("https://docs.wto.org/imrd/directdoc.asp?DDFDocuments/u/G/TBTN24/ARE627.DOCX", "https://docs.wto.org/imrd/directdoc.asp?DDFDocuments/u/G/TBTN24/ARE627.DOCX")</f>
        <v>https://docs.wto.org/imrd/directdoc.asp?DDFDocuments/u/G/TBTN24/ARE627.DOCX</v>
      </c>
      <c r="Q71" s="6" t="str">
        <f>HYPERLINK("https://docs.wto.org/imrd/directdoc.asp?DDFDocuments/v/G/TBTN24/ARE627.DOCX", "https://docs.wto.org/imrd/directdoc.asp?DDFDocuments/v/G/TBTN24/ARE627.DOCX")</f>
        <v>https://docs.wto.org/imrd/directdoc.asp?DDFDocuments/v/G/TBTN24/ARE627.DOCX</v>
      </c>
    </row>
    <row r="72" spans="1:17" ht="28.8" x14ac:dyDescent="0.3">
      <c r="A72" s="10" t="s">
        <v>1044</v>
      </c>
      <c r="B72" s="9" t="str">
        <f>HYPERLINK("https://eping.wto.org/en/Search?viewData= G/TBT/N/ARE/627, G/TBT/N/BHR/711, G/TBT/N/KWT/691, G/TBT/N/OMN/535, G/TBT/N/QAT/686, G/TBT/N/SAU/1356, G/TBT/N/YEM/292"," G/TBT/N/ARE/627, G/TBT/N/BHR/711, G/TBT/N/KWT/691, G/TBT/N/OMN/535, G/TBT/N/QAT/686, G/TBT/N/SAU/1356, G/TBT/N/YEM/292")</f>
        <v xml:space="preserve"> G/TBT/N/ARE/627, G/TBT/N/BHR/711, G/TBT/N/KWT/691, G/TBT/N/OMN/535, G/TBT/N/QAT/686, G/TBT/N/SAU/1356, G/TBT/N/YEM/292</v>
      </c>
      <c r="C72" s="6" t="s">
        <v>69</v>
      </c>
      <c r="D72" s="8" t="s">
        <v>307</v>
      </c>
      <c r="E72" s="8" t="s">
        <v>308</v>
      </c>
      <c r="F72" s="8" t="s">
        <v>309</v>
      </c>
      <c r="G72" s="8" t="s">
        <v>310</v>
      </c>
      <c r="H72" s="8" t="s">
        <v>311</v>
      </c>
      <c r="I72" s="8" t="s">
        <v>290</v>
      </c>
      <c r="J72" s="8" t="s">
        <v>61</v>
      </c>
      <c r="K72" s="6"/>
      <c r="L72" s="7">
        <v>45646</v>
      </c>
      <c r="M72" s="6" t="s">
        <v>22</v>
      </c>
      <c r="N72" s="8" t="s">
        <v>312</v>
      </c>
      <c r="O72" s="6" t="str">
        <f>HYPERLINK("https://docs.wto.org/imrd/directdoc.asp?DDFDocuments/t/G/TBTN24/ARE627.DOCX", "https://docs.wto.org/imrd/directdoc.asp?DDFDocuments/t/G/TBTN24/ARE627.DOCX")</f>
        <v>https://docs.wto.org/imrd/directdoc.asp?DDFDocuments/t/G/TBTN24/ARE627.DOCX</v>
      </c>
      <c r="P72" s="6" t="str">
        <f>HYPERLINK("https://docs.wto.org/imrd/directdoc.asp?DDFDocuments/u/G/TBTN24/ARE627.DOCX", "https://docs.wto.org/imrd/directdoc.asp?DDFDocuments/u/G/TBTN24/ARE627.DOCX")</f>
        <v>https://docs.wto.org/imrd/directdoc.asp?DDFDocuments/u/G/TBTN24/ARE627.DOCX</v>
      </c>
      <c r="Q72" s="6" t="str">
        <f>HYPERLINK("https://docs.wto.org/imrd/directdoc.asp?DDFDocuments/v/G/TBTN24/ARE627.DOCX", "https://docs.wto.org/imrd/directdoc.asp?DDFDocuments/v/G/TBTN24/ARE627.DOCX")</f>
        <v>https://docs.wto.org/imrd/directdoc.asp?DDFDocuments/v/G/TBTN24/ARE627.DOCX</v>
      </c>
    </row>
    <row r="73" spans="1:17" ht="28.8" x14ac:dyDescent="0.3">
      <c r="A73" s="10" t="s">
        <v>1044</v>
      </c>
      <c r="B73" s="9" t="str">
        <f>HYPERLINK("https://eping.wto.org/en/Search?viewData= G/TBT/N/ARE/627, G/TBT/N/BHR/711, G/TBT/N/KWT/691, G/TBT/N/OMN/535, G/TBT/N/QAT/686, G/TBT/N/SAU/1356, G/TBT/N/YEM/292"," G/TBT/N/ARE/627, G/TBT/N/BHR/711, G/TBT/N/KWT/691, G/TBT/N/OMN/535, G/TBT/N/QAT/686, G/TBT/N/SAU/1356, G/TBT/N/YEM/292")</f>
        <v xml:space="preserve"> G/TBT/N/ARE/627, G/TBT/N/BHR/711, G/TBT/N/KWT/691, G/TBT/N/OMN/535, G/TBT/N/QAT/686, G/TBT/N/SAU/1356, G/TBT/N/YEM/292</v>
      </c>
      <c r="C73" s="6" t="s">
        <v>54</v>
      </c>
      <c r="D73" s="8" t="s">
        <v>307</v>
      </c>
      <c r="E73" s="8" t="s">
        <v>308</v>
      </c>
      <c r="F73" s="8" t="s">
        <v>309</v>
      </c>
      <c r="G73" s="8" t="s">
        <v>310</v>
      </c>
      <c r="H73" s="8" t="s">
        <v>311</v>
      </c>
      <c r="I73" s="8" t="s">
        <v>290</v>
      </c>
      <c r="J73" s="8" t="s">
        <v>61</v>
      </c>
      <c r="K73" s="6"/>
      <c r="L73" s="7">
        <v>45646</v>
      </c>
      <c r="M73" s="6" t="s">
        <v>22</v>
      </c>
      <c r="N73" s="8" t="s">
        <v>312</v>
      </c>
      <c r="O73" s="6" t="str">
        <f>HYPERLINK("https://docs.wto.org/imrd/directdoc.asp?DDFDocuments/t/G/TBTN24/ARE627.DOCX", "https://docs.wto.org/imrd/directdoc.asp?DDFDocuments/t/G/TBTN24/ARE627.DOCX")</f>
        <v>https://docs.wto.org/imrd/directdoc.asp?DDFDocuments/t/G/TBTN24/ARE627.DOCX</v>
      </c>
      <c r="P73" s="6" t="str">
        <f>HYPERLINK("https://docs.wto.org/imrd/directdoc.asp?DDFDocuments/u/G/TBTN24/ARE627.DOCX", "https://docs.wto.org/imrd/directdoc.asp?DDFDocuments/u/G/TBTN24/ARE627.DOCX")</f>
        <v>https://docs.wto.org/imrd/directdoc.asp?DDFDocuments/u/G/TBTN24/ARE627.DOCX</v>
      </c>
      <c r="Q73" s="6" t="str">
        <f>HYPERLINK("https://docs.wto.org/imrd/directdoc.asp?DDFDocuments/v/G/TBTN24/ARE627.DOCX", "https://docs.wto.org/imrd/directdoc.asp?DDFDocuments/v/G/TBTN24/ARE627.DOCX")</f>
        <v>https://docs.wto.org/imrd/directdoc.asp?DDFDocuments/v/G/TBTN24/ARE627.DOCX</v>
      </c>
    </row>
    <row r="74" spans="1:17" ht="28.8" x14ac:dyDescent="0.3">
      <c r="A74" s="10" t="s">
        <v>1044</v>
      </c>
      <c r="B74" s="9" t="str">
        <f>HYPERLINK("https://eping.wto.org/en/Search?viewData= G/TBT/N/ARE/627, G/TBT/N/BHR/711, G/TBT/N/KWT/691, G/TBT/N/OMN/535, G/TBT/N/QAT/686, G/TBT/N/SAU/1356, G/TBT/N/YEM/292"," G/TBT/N/ARE/627, G/TBT/N/BHR/711, G/TBT/N/KWT/691, G/TBT/N/OMN/535, G/TBT/N/QAT/686, G/TBT/N/SAU/1356, G/TBT/N/YEM/292")</f>
        <v xml:space="preserve"> G/TBT/N/ARE/627, G/TBT/N/BHR/711, G/TBT/N/KWT/691, G/TBT/N/OMN/535, G/TBT/N/QAT/686, G/TBT/N/SAU/1356, G/TBT/N/YEM/292</v>
      </c>
      <c r="C74" s="6" t="s">
        <v>75</v>
      </c>
      <c r="D74" s="8" t="s">
        <v>307</v>
      </c>
      <c r="E74" s="8" t="s">
        <v>308</v>
      </c>
      <c r="F74" s="8" t="s">
        <v>309</v>
      </c>
      <c r="G74" s="8" t="s">
        <v>310</v>
      </c>
      <c r="H74" s="8" t="s">
        <v>311</v>
      </c>
      <c r="I74" s="8" t="s">
        <v>290</v>
      </c>
      <c r="J74" s="8" t="s">
        <v>61</v>
      </c>
      <c r="K74" s="6"/>
      <c r="L74" s="7">
        <v>45646</v>
      </c>
      <c r="M74" s="6" t="s">
        <v>22</v>
      </c>
      <c r="N74" s="8" t="s">
        <v>312</v>
      </c>
      <c r="O74" s="6" t="str">
        <f>HYPERLINK("https://docs.wto.org/imrd/directdoc.asp?DDFDocuments/t/G/TBTN24/ARE627.DOCX", "https://docs.wto.org/imrd/directdoc.asp?DDFDocuments/t/G/TBTN24/ARE627.DOCX")</f>
        <v>https://docs.wto.org/imrd/directdoc.asp?DDFDocuments/t/G/TBTN24/ARE627.DOCX</v>
      </c>
      <c r="P74" s="6" t="str">
        <f>HYPERLINK("https://docs.wto.org/imrd/directdoc.asp?DDFDocuments/u/G/TBTN24/ARE627.DOCX", "https://docs.wto.org/imrd/directdoc.asp?DDFDocuments/u/G/TBTN24/ARE627.DOCX")</f>
        <v>https://docs.wto.org/imrd/directdoc.asp?DDFDocuments/u/G/TBTN24/ARE627.DOCX</v>
      </c>
      <c r="Q74" s="6" t="str">
        <f>HYPERLINK("https://docs.wto.org/imrd/directdoc.asp?DDFDocuments/v/G/TBTN24/ARE627.DOCX", "https://docs.wto.org/imrd/directdoc.asp?DDFDocuments/v/G/TBTN24/ARE627.DOCX")</f>
        <v>https://docs.wto.org/imrd/directdoc.asp?DDFDocuments/v/G/TBTN24/ARE627.DOCX</v>
      </c>
    </row>
    <row r="75" spans="1:17" ht="28.8" x14ac:dyDescent="0.3">
      <c r="A75" s="10" t="s">
        <v>1044</v>
      </c>
      <c r="B75" s="9" t="str">
        <f>HYPERLINK("https://eping.wto.org/en/Search?viewData= G/TBT/N/ARE/627, G/TBT/N/BHR/711, G/TBT/N/KWT/691, G/TBT/N/OMN/535, G/TBT/N/QAT/686, G/TBT/N/SAU/1356, G/TBT/N/YEM/292"," G/TBT/N/ARE/627, G/TBT/N/BHR/711, G/TBT/N/KWT/691, G/TBT/N/OMN/535, G/TBT/N/QAT/686, G/TBT/N/SAU/1356, G/TBT/N/YEM/292")</f>
        <v xml:space="preserve"> G/TBT/N/ARE/627, G/TBT/N/BHR/711, G/TBT/N/KWT/691, G/TBT/N/OMN/535, G/TBT/N/QAT/686, G/TBT/N/SAU/1356, G/TBT/N/YEM/292</v>
      </c>
      <c r="C75" s="6" t="s">
        <v>93</v>
      </c>
      <c r="D75" s="8" t="s">
        <v>307</v>
      </c>
      <c r="E75" s="8" t="s">
        <v>308</v>
      </c>
      <c r="F75" s="8" t="s">
        <v>309</v>
      </c>
      <c r="G75" s="8" t="s">
        <v>310</v>
      </c>
      <c r="H75" s="8" t="s">
        <v>311</v>
      </c>
      <c r="I75" s="8" t="s">
        <v>290</v>
      </c>
      <c r="J75" s="8" t="s">
        <v>61</v>
      </c>
      <c r="K75" s="6"/>
      <c r="L75" s="7">
        <v>45646</v>
      </c>
      <c r="M75" s="6" t="s">
        <v>22</v>
      </c>
      <c r="N75" s="8" t="s">
        <v>312</v>
      </c>
      <c r="O75" s="6" t="str">
        <f>HYPERLINK("https://docs.wto.org/imrd/directdoc.asp?DDFDocuments/t/G/TBTN24/ARE627.DOCX", "https://docs.wto.org/imrd/directdoc.asp?DDFDocuments/t/G/TBTN24/ARE627.DOCX")</f>
        <v>https://docs.wto.org/imrd/directdoc.asp?DDFDocuments/t/G/TBTN24/ARE627.DOCX</v>
      </c>
      <c r="P75" s="6" t="str">
        <f>HYPERLINK("https://docs.wto.org/imrd/directdoc.asp?DDFDocuments/u/G/TBTN24/ARE627.DOCX", "https://docs.wto.org/imrd/directdoc.asp?DDFDocuments/u/G/TBTN24/ARE627.DOCX")</f>
        <v>https://docs.wto.org/imrd/directdoc.asp?DDFDocuments/u/G/TBTN24/ARE627.DOCX</v>
      </c>
      <c r="Q75" s="6" t="str">
        <f>HYPERLINK("https://docs.wto.org/imrd/directdoc.asp?DDFDocuments/v/G/TBTN24/ARE627.DOCX", "https://docs.wto.org/imrd/directdoc.asp?DDFDocuments/v/G/TBTN24/ARE627.DOCX")</f>
        <v>https://docs.wto.org/imrd/directdoc.asp?DDFDocuments/v/G/TBTN24/ARE627.DOCX</v>
      </c>
    </row>
    <row r="76" spans="1:17" ht="28.8" x14ac:dyDescent="0.3">
      <c r="A76" s="10" t="s">
        <v>1044</v>
      </c>
      <c r="B76" s="9" t="str">
        <f>HYPERLINK("https://eping.wto.org/en/Search?viewData= G/TBT/N/ARE/627, G/TBT/N/BHR/711, G/TBT/N/KWT/691, G/TBT/N/OMN/535, G/TBT/N/QAT/686, G/TBT/N/SAU/1356, G/TBT/N/YEM/292"," G/TBT/N/ARE/627, G/TBT/N/BHR/711, G/TBT/N/KWT/691, G/TBT/N/OMN/535, G/TBT/N/QAT/686, G/TBT/N/SAU/1356, G/TBT/N/YEM/292")</f>
        <v xml:space="preserve"> G/TBT/N/ARE/627, G/TBT/N/BHR/711, G/TBT/N/KWT/691, G/TBT/N/OMN/535, G/TBT/N/QAT/686, G/TBT/N/SAU/1356, G/TBT/N/YEM/292</v>
      </c>
      <c r="C76" s="6" t="s">
        <v>94</v>
      </c>
      <c r="D76" s="8" t="s">
        <v>307</v>
      </c>
      <c r="E76" s="8" t="s">
        <v>308</v>
      </c>
      <c r="F76" s="8" t="s">
        <v>309</v>
      </c>
      <c r="G76" s="8" t="s">
        <v>310</v>
      </c>
      <c r="H76" s="8" t="s">
        <v>311</v>
      </c>
      <c r="I76" s="8" t="s">
        <v>290</v>
      </c>
      <c r="J76" s="8" t="s">
        <v>61</v>
      </c>
      <c r="K76" s="6"/>
      <c r="L76" s="7">
        <v>45646</v>
      </c>
      <c r="M76" s="6" t="s">
        <v>22</v>
      </c>
      <c r="N76" s="8" t="s">
        <v>312</v>
      </c>
      <c r="O76" s="6" t="str">
        <f>HYPERLINK("https://docs.wto.org/imrd/directdoc.asp?DDFDocuments/t/G/TBTN24/ARE627.DOCX", "https://docs.wto.org/imrd/directdoc.asp?DDFDocuments/t/G/TBTN24/ARE627.DOCX")</f>
        <v>https://docs.wto.org/imrd/directdoc.asp?DDFDocuments/t/G/TBTN24/ARE627.DOCX</v>
      </c>
      <c r="P76" s="6" t="str">
        <f>HYPERLINK("https://docs.wto.org/imrd/directdoc.asp?DDFDocuments/u/G/TBTN24/ARE627.DOCX", "https://docs.wto.org/imrd/directdoc.asp?DDFDocuments/u/G/TBTN24/ARE627.DOCX")</f>
        <v>https://docs.wto.org/imrd/directdoc.asp?DDFDocuments/u/G/TBTN24/ARE627.DOCX</v>
      </c>
      <c r="Q76" s="6" t="str">
        <f>HYPERLINK("https://docs.wto.org/imrd/directdoc.asp?DDFDocuments/v/G/TBTN24/ARE627.DOCX", "https://docs.wto.org/imrd/directdoc.asp?DDFDocuments/v/G/TBTN24/ARE627.DOCX")</f>
        <v>https://docs.wto.org/imrd/directdoc.asp?DDFDocuments/v/G/TBTN24/ARE627.DOCX</v>
      </c>
    </row>
    <row r="77" spans="1:17" ht="28.8" x14ac:dyDescent="0.3">
      <c r="A77" t="s">
        <v>1015</v>
      </c>
      <c r="B77" s="9" t="str">
        <f>HYPERLINK("https://eping.wto.org/en/Search?viewData= G/TBT/N/IND/350"," G/TBT/N/IND/350")</f>
        <v xml:space="preserve"> G/TBT/N/IND/350</v>
      </c>
      <c r="C77" s="6" t="s">
        <v>70</v>
      </c>
      <c r="D77" s="8" t="s">
        <v>88</v>
      </c>
      <c r="E77" s="8" t="s">
        <v>89</v>
      </c>
      <c r="F77" s="8" t="s">
        <v>73</v>
      </c>
      <c r="G77" s="8" t="s">
        <v>20</v>
      </c>
      <c r="H77" s="8" t="s">
        <v>90</v>
      </c>
      <c r="I77" s="8" t="s">
        <v>37</v>
      </c>
      <c r="J77" s="8" t="s">
        <v>61</v>
      </c>
      <c r="K77" s="6"/>
      <c r="L77" s="7">
        <v>45655</v>
      </c>
      <c r="M77" s="6" t="s">
        <v>22</v>
      </c>
      <c r="N77" s="8" t="s">
        <v>91</v>
      </c>
      <c r="O77" s="6" t="str">
        <f>HYPERLINK("https://docs.wto.org/imrd/directdoc.asp?DDFDocuments/t/G/TBTN24/IND350.DOCX", "https://docs.wto.org/imrd/directdoc.asp?DDFDocuments/t/G/TBTN24/IND350.DOCX")</f>
        <v>https://docs.wto.org/imrd/directdoc.asp?DDFDocuments/t/G/TBTN24/IND350.DOCX</v>
      </c>
      <c r="P77" s="6"/>
      <c r="Q77" s="6"/>
    </row>
    <row r="78" spans="1:17" ht="57.6" x14ac:dyDescent="0.3">
      <c r="A78" t="s">
        <v>1015</v>
      </c>
      <c r="B78" s="9" t="str">
        <f>HYPERLINK("https://eping.wto.org/en/Search?viewData= G/TBT/N/ARE/637, G/TBT/N/BHR/722, G/TBT/N/KWT/702, G/TBT/N/OMN/545, G/TBT/N/QAT/696, G/TBT/N/SAU/1366, G/TBT/N/YEM/302"," G/TBT/N/ARE/637, G/TBT/N/BHR/722, G/TBT/N/KWT/702, G/TBT/N/OMN/545, G/TBT/N/QAT/696, G/TBT/N/SAU/1366, G/TBT/N/YEM/302")</f>
        <v xml:space="preserve"> G/TBT/N/ARE/637, G/TBT/N/BHR/722, G/TBT/N/KWT/702, G/TBT/N/OMN/545, G/TBT/N/QAT/696, G/TBT/N/SAU/1366, G/TBT/N/YEM/302</v>
      </c>
      <c r="C78" s="6" t="s">
        <v>92</v>
      </c>
      <c r="D78" s="8" t="s">
        <v>96</v>
      </c>
      <c r="E78" s="8" t="s">
        <v>97</v>
      </c>
      <c r="F78" s="8" t="s">
        <v>98</v>
      </c>
      <c r="G78" s="8" t="s">
        <v>99</v>
      </c>
      <c r="H78" s="8" t="s">
        <v>90</v>
      </c>
      <c r="I78" s="8" t="s">
        <v>60</v>
      </c>
      <c r="J78" s="8" t="s">
        <v>61</v>
      </c>
      <c r="K78" s="6"/>
      <c r="L78" s="7">
        <v>45655</v>
      </c>
      <c r="M78" s="6" t="s">
        <v>22</v>
      </c>
      <c r="N78" s="8" t="s">
        <v>100</v>
      </c>
      <c r="O78" s="6" t="str">
        <f>HYPERLINK("https://docs.wto.org/imrd/directdoc.asp?DDFDocuments/t/G/TBTN24/ARE637.DOCX", "https://docs.wto.org/imrd/directdoc.asp?DDFDocuments/t/G/TBTN24/ARE637.DOCX")</f>
        <v>https://docs.wto.org/imrd/directdoc.asp?DDFDocuments/t/G/TBTN24/ARE637.DOCX</v>
      </c>
      <c r="P78" s="6"/>
      <c r="Q78" s="6"/>
    </row>
    <row r="79" spans="1:17" ht="57.6" x14ac:dyDescent="0.3">
      <c r="A79" t="s">
        <v>1015</v>
      </c>
      <c r="B79" s="9" t="str">
        <f>HYPERLINK("https://eping.wto.org/en/Search?viewData= G/TBT/N/ARE/637, G/TBT/N/BHR/722, G/TBT/N/KWT/702, G/TBT/N/OMN/545, G/TBT/N/QAT/696, G/TBT/N/SAU/1366, G/TBT/N/YEM/302"," G/TBT/N/ARE/637, G/TBT/N/BHR/722, G/TBT/N/KWT/702, G/TBT/N/OMN/545, G/TBT/N/QAT/696, G/TBT/N/SAU/1366, G/TBT/N/YEM/302")</f>
        <v xml:space="preserve"> G/TBT/N/ARE/637, G/TBT/N/BHR/722, G/TBT/N/KWT/702, G/TBT/N/OMN/545, G/TBT/N/QAT/696, G/TBT/N/SAU/1366, G/TBT/N/YEM/302</v>
      </c>
      <c r="C79" s="6" t="s">
        <v>54</v>
      </c>
      <c r="D79" s="8" t="s">
        <v>96</v>
      </c>
      <c r="E79" s="8" t="s">
        <v>97</v>
      </c>
      <c r="F79" s="8" t="s">
        <v>98</v>
      </c>
      <c r="G79" s="8" t="s">
        <v>99</v>
      </c>
      <c r="H79" s="8" t="s">
        <v>90</v>
      </c>
      <c r="I79" s="8" t="s">
        <v>60</v>
      </c>
      <c r="J79" s="8" t="s">
        <v>61</v>
      </c>
      <c r="K79" s="6"/>
      <c r="L79" s="7">
        <v>45655</v>
      </c>
      <c r="M79" s="6" t="s">
        <v>22</v>
      </c>
      <c r="N79" s="8" t="s">
        <v>100</v>
      </c>
      <c r="O79" s="6" t="str">
        <f>HYPERLINK("https://docs.wto.org/imrd/directdoc.asp?DDFDocuments/t/G/TBTN24/ARE637.DOCX", "https://docs.wto.org/imrd/directdoc.asp?DDFDocuments/t/G/TBTN24/ARE637.DOCX")</f>
        <v>https://docs.wto.org/imrd/directdoc.asp?DDFDocuments/t/G/TBTN24/ARE637.DOCX</v>
      </c>
      <c r="P79" s="6"/>
      <c r="Q79" s="6"/>
    </row>
    <row r="80" spans="1:17" ht="57.6" x14ac:dyDescent="0.3">
      <c r="A80" t="s">
        <v>1015</v>
      </c>
      <c r="B80" s="9" t="str">
        <f>HYPERLINK("https://eping.wto.org/en/Search?viewData= G/TBT/N/ARE/637, G/TBT/N/BHR/722, G/TBT/N/KWT/702, G/TBT/N/OMN/545, G/TBT/N/QAT/696, G/TBT/N/SAU/1366, G/TBT/N/YEM/302"," G/TBT/N/ARE/637, G/TBT/N/BHR/722, G/TBT/N/KWT/702, G/TBT/N/OMN/545, G/TBT/N/QAT/696, G/TBT/N/SAU/1366, G/TBT/N/YEM/302")</f>
        <v xml:space="preserve"> G/TBT/N/ARE/637, G/TBT/N/BHR/722, G/TBT/N/KWT/702, G/TBT/N/OMN/545, G/TBT/N/QAT/696, G/TBT/N/SAU/1366, G/TBT/N/YEM/302</v>
      </c>
      <c r="C80" s="6" t="s">
        <v>94</v>
      </c>
      <c r="D80" s="8" t="s">
        <v>96</v>
      </c>
      <c r="E80" s="8" t="s">
        <v>97</v>
      </c>
      <c r="F80" s="8" t="s">
        <v>98</v>
      </c>
      <c r="G80" s="8" t="s">
        <v>99</v>
      </c>
      <c r="H80" s="8" t="s">
        <v>90</v>
      </c>
      <c r="I80" s="8" t="s">
        <v>60</v>
      </c>
      <c r="J80" s="8" t="s">
        <v>61</v>
      </c>
      <c r="K80" s="6"/>
      <c r="L80" s="7">
        <v>45655</v>
      </c>
      <c r="M80" s="6" t="s">
        <v>22</v>
      </c>
      <c r="N80" s="8" t="s">
        <v>100</v>
      </c>
      <c r="O80" s="6" t="str">
        <f>HYPERLINK("https://docs.wto.org/imrd/directdoc.asp?DDFDocuments/t/G/TBTN24/ARE637.DOCX", "https://docs.wto.org/imrd/directdoc.asp?DDFDocuments/t/G/TBTN24/ARE637.DOCX")</f>
        <v>https://docs.wto.org/imrd/directdoc.asp?DDFDocuments/t/G/TBTN24/ARE637.DOCX</v>
      </c>
      <c r="P80" s="6"/>
      <c r="Q80" s="6"/>
    </row>
    <row r="81" spans="1:17" ht="57.6" x14ac:dyDescent="0.3">
      <c r="A81" t="s">
        <v>1015</v>
      </c>
      <c r="B81" s="9" t="str">
        <f>HYPERLINK("https://eping.wto.org/en/Search?viewData= G/TBT/N/ARE/637, G/TBT/N/BHR/722, G/TBT/N/KWT/702, G/TBT/N/OMN/545, G/TBT/N/QAT/696, G/TBT/N/SAU/1366, G/TBT/N/YEM/302"," G/TBT/N/ARE/637, G/TBT/N/BHR/722, G/TBT/N/KWT/702, G/TBT/N/OMN/545, G/TBT/N/QAT/696, G/TBT/N/SAU/1366, G/TBT/N/YEM/302")</f>
        <v xml:space="preserve"> G/TBT/N/ARE/637, G/TBT/N/BHR/722, G/TBT/N/KWT/702, G/TBT/N/OMN/545, G/TBT/N/QAT/696, G/TBT/N/SAU/1366, G/TBT/N/YEM/302</v>
      </c>
      <c r="C81" s="6" t="s">
        <v>95</v>
      </c>
      <c r="D81" s="8" t="s">
        <v>96</v>
      </c>
      <c r="E81" s="8" t="s">
        <v>97</v>
      </c>
      <c r="F81" s="8" t="s">
        <v>98</v>
      </c>
      <c r="G81" s="8" t="s">
        <v>99</v>
      </c>
      <c r="H81" s="8" t="s">
        <v>90</v>
      </c>
      <c r="I81" s="8" t="s">
        <v>60</v>
      </c>
      <c r="J81" s="8" t="s">
        <v>61</v>
      </c>
      <c r="K81" s="6"/>
      <c r="L81" s="7">
        <v>45655</v>
      </c>
      <c r="M81" s="6" t="s">
        <v>22</v>
      </c>
      <c r="N81" s="8" t="s">
        <v>100</v>
      </c>
      <c r="O81" s="6" t="str">
        <f>HYPERLINK("https://docs.wto.org/imrd/directdoc.asp?DDFDocuments/t/G/TBTN24/ARE637.DOCX", "https://docs.wto.org/imrd/directdoc.asp?DDFDocuments/t/G/TBTN24/ARE637.DOCX")</f>
        <v>https://docs.wto.org/imrd/directdoc.asp?DDFDocuments/t/G/TBTN24/ARE637.DOCX</v>
      </c>
      <c r="P81" s="6"/>
      <c r="Q81" s="6"/>
    </row>
    <row r="82" spans="1:17" ht="57.6" x14ac:dyDescent="0.3">
      <c r="A82" t="s">
        <v>1015</v>
      </c>
      <c r="B82" s="9" t="str">
        <f>HYPERLINK("https://eping.wto.org/en/Search?viewData= G/TBT/N/ARE/637, G/TBT/N/BHR/722, G/TBT/N/KWT/702, G/TBT/N/OMN/545, G/TBT/N/QAT/696, G/TBT/N/SAU/1366, G/TBT/N/YEM/302"," G/TBT/N/ARE/637, G/TBT/N/BHR/722, G/TBT/N/KWT/702, G/TBT/N/OMN/545, G/TBT/N/QAT/696, G/TBT/N/SAU/1366, G/TBT/N/YEM/302")</f>
        <v xml:space="preserve"> G/TBT/N/ARE/637, G/TBT/N/BHR/722, G/TBT/N/KWT/702, G/TBT/N/OMN/545, G/TBT/N/QAT/696, G/TBT/N/SAU/1366, G/TBT/N/YEM/302</v>
      </c>
      <c r="C82" s="6" t="s">
        <v>75</v>
      </c>
      <c r="D82" s="8" t="s">
        <v>96</v>
      </c>
      <c r="E82" s="8" t="s">
        <v>97</v>
      </c>
      <c r="F82" s="8" t="s">
        <v>98</v>
      </c>
      <c r="G82" s="8" t="s">
        <v>99</v>
      </c>
      <c r="H82" s="8" t="s">
        <v>90</v>
      </c>
      <c r="I82" s="8" t="s">
        <v>60</v>
      </c>
      <c r="J82" s="8" t="s">
        <v>61</v>
      </c>
      <c r="K82" s="6"/>
      <c r="L82" s="7">
        <v>45655</v>
      </c>
      <c r="M82" s="6" t="s">
        <v>22</v>
      </c>
      <c r="N82" s="8" t="s">
        <v>100</v>
      </c>
      <c r="O82" s="6" t="str">
        <f>HYPERLINK("https://docs.wto.org/imrd/directdoc.asp?DDFDocuments/t/G/TBTN24/ARE637.DOCX", "https://docs.wto.org/imrd/directdoc.asp?DDFDocuments/t/G/TBTN24/ARE637.DOCX")</f>
        <v>https://docs.wto.org/imrd/directdoc.asp?DDFDocuments/t/G/TBTN24/ARE637.DOCX</v>
      </c>
      <c r="P82" s="6"/>
      <c r="Q82" s="6"/>
    </row>
    <row r="83" spans="1:17" ht="57.6" x14ac:dyDescent="0.3">
      <c r="A83" t="s">
        <v>1015</v>
      </c>
      <c r="B83" s="9" t="str">
        <f>HYPERLINK("https://eping.wto.org/en/Search?viewData= G/TBT/N/ARE/637, G/TBT/N/BHR/722, G/TBT/N/KWT/702, G/TBT/N/OMN/545, G/TBT/N/QAT/696, G/TBT/N/SAU/1366, G/TBT/N/YEM/302"," G/TBT/N/ARE/637, G/TBT/N/BHR/722, G/TBT/N/KWT/702, G/TBT/N/OMN/545, G/TBT/N/QAT/696, G/TBT/N/SAU/1366, G/TBT/N/YEM/302")</f>
        <v xml:space="preserve"> G/TBT/N/ARE/637, G/TBT/N/BHR/722, G/TBT/N/KWT/702, G/TBT/N/OMN/545, G/TBT/N/QAT/696, G/TBT/N/SAU/1366, G/TBT/N/YEM/302</v>
      </c>
      <c r="C83" s="6" t="s">
        <v>69</v>
      </c>
      <c r="D83" s="8" t="s">
        <v>96</v>
      </c>
      <c r="E83" s="8" t="s">
        <v>97</v>
      </c>
      <c r="F83" s="8" t="s">
        <v>98</v>
      </c>
      <c r="G83" s="8" t="s">
        <v>99</v>
      </c>
      <c r="H83" s="8" t="s">
        <v>90</v>
      </c>
      <c r="I83" s="8" t="s">
        <v>60</v>
      </c>
      <c r="J83" s="8" t="s">
        <v>61</v>
      </c>
      <c r="K83" s="6"/>
      <c r="L83" s="7">
        <v>45655</v>
      </c>
      <c r="M83" s="6" t="s">
        <v>22</v>
      </c>
      <c r="N83" s="8" t="s">
        <v>100</v>
      </c>
      <c r="O83" s="6" t="str">
        <f>HYPERLINK("https://docs.wto.org/imrd/directdoc.asp?DDFDocuments/t/G/TBTN24/ARE637.DOCX", "https://docs.wto.org/imrd/directdoc.asp?DDFDocuments/t/G/TBTN24/ARE637.DOCX")</f>
        <v>https://docs.wto.org/imrd/directdoc.asp?DDFDocuments/t/G/TBTN24/ARE637.DOCX</v>
      </c>
      <c r="P83" s="6"/>
      <c r="Q83" s="6"/>
    </row>
    <row r="84" spans="1:17" ht="57.6" x14ac:dyDescent="0.3">
      <c r="A84" t="s">
        <v>1015</v>
      </c>
      <c r="B84" s="9" t="str">
        <f>HYPERLINK("https://eping.wto.org/en/Search?viewData= G/TBT/N/ARE/637, G/TBT/N/BHR/722, G/TBT/N/KWT/702, G/TBT/N/OMN/545, G/TBT/N/QAT/696, G/TBT/N/SAU/1366, G/TBT/N/YEM/302"," G/TBT/N/ARE/637, G/TBT/N/BHR/722, G/TBT/N/KWT/702, G/TBT/N/OMN/545, G/TBT/N/QAT/696, G/TBT/N/SAU/1366, G/TBT/N/YEM/302")</f>
        <v xml:space="preserve"> G/TBT/N/ARE/637, G/TBT/N/BHR/722, G/TBT/N/KWT/702, G/TBT/N/OMN/545, G/TBT/N/QAT/696, G/TBT/N/SAU/1366, G/TBT/N/YEM/302</v>
      </c>
      <c r="C84" s="6" t="s">
        <v>93</v>
      </c>
      <c r="D84" s="8" t="s">
        <v>96</v>
      </c>
      <c r="E84" s="8" t="s">
        <v>97</v>
      </c>
      <c r="F84" s="8" t="s">
        <v>98</v>
      </c>
      <c r="G84" s="8" t="s">
        <v>99</v>
      </c>
      <c r="H84" s="8" t="s">
        <v>90</v>
      </c>
      <c r="I84" s="8" t="s">
        <v>60</v>
      </c>
      <c r="J84" s="8" t="s">
        <v>61</v>
      </c>
      <c r="K84" s="6"/>
      <c r="L84" s="7">
        <v>45655</v>
      </c>
      <c r="M84" s="6" t="s">
        <v>22</v>
      </c>
      <c r="N84" s="8" t="s">
        <v>100</v>
      </c>
      <c r="O84" s="6" t="str">
        <f>HYPERLINK("https://docs.wto.org/imrd/directdoc.asp?DDFDocuments/t/G/TBTN24/ARE637.DOCX", "https://docs.wto.org/imrd/directdoc.asp?DDFDocuments/t/G/TBTN24/ARE637.DOCX")</f>
        <v>https://docs.wto.org/imrd/directdoc.asp?DDFDocuments/t/G/TBTN24/ARE637.DOCX</v>
      </c>
      <c r="P84" s="6"/>
      <c r="Q84" s="6"/>
    </row>
    <row r="85" spans="1:17" ht="28.8" x14ac:dyDescent="0.3">
      <c r="A85" t="s">
        <v>1015</v>
      </c>
      <c r="B85" s="9" t="str">
        <f>HYPERLINK("https://eping.wto.org/en/Search?viewData= G/TBT/N/ARE/634, G/TBT/N/BHR/719, G/TBT/N/KWT/699, G/TBT/N/OMN/542, G/TBT/N/QAT/693, G/TBT/N/SAU/1363, G/TBT/N/YEM/299"," G/TBT/N/ARE/634, G/TBT/N/BHR/719, G/TBT/N/KWT/699, G/TBT/N/OMN/542, G/TBT/N/QAT/693, G/TBT/N/SAU/1363, G/TBT/N/YEM/299")</f>
        <v xml:space="preserve"> G/TBT/N/ARE/634, G/TBT/N/BHR/719, G/TBT/N/KWT/699, G/TBT/N/OMN/542, G/TBT/N/QAT/693, G/TBT/N/SAU/1363, G/TBT/N/YEM/299</v>
      </c>
      <c r="C85" s="6" t="s">
        <v>93</v>
      </c>
      <c r="D85" s="8" t="s">
        <v>124</v>
      </c>
      <c r="E85" s="8" t="s">
        <v>125</v>
      </c>
      <c r="F85" s="8" t="s">
        <v>98</v>
      </c>
      <c r="G85" s="8" t="s">
        <v>20</v>
      </c>
      <c r="H85" s="8" t="s">
        <v>90</v>
      </c>
      <c r="I85" s="8" t="s">
        <v>126</v>
      </c>
      <c r="J85" s="8" t="s">
        <v>127</v>
      </c>
      <c r="K85" s="6"/>
      <c r="L85" s="7">
        <v>45654</v>
      </c>
      <c r="M85" s="6" t="s">
        <v>22</v>
      </c>
      <c r="N85" s="8" t="s">
        <v>128</v>
      </c>
      <c r="O85" s="6" t="str">
        <f>HYPERLINK("https://docs.wto.org/imrd/directdoc.asp?DDFDocuments/t/G/TBTN24/ARE634.DOCX", "https://docs.wto.org/imrd/directdoc.asp?DDFDocuments/t/G/TBTN24/ARE634.DOCX")</f>
        <v>https://docs.wto.org/imrd/directdoc.asp?DDFDocuments/t/G/TBTN24/ARE634.DOCX</v>
      </c>
      <c r="P85" s="6"/>
      <c r="Q85" s="6"/>
    </row>
    <row r="86" spans="1:17" ht="28.8" x14ac:dyDescent="0.3">
      <c r="A86" t="s">
        <v>1015</v>
      </c>
      <c r="B86" s="9" t="str">
        <f>HYPERLINK("https://eping.wto.org/en/Search?viewData= G/TBT/N/ARE/634, G/TBT/N/BHR/719, G/TBT/N/KWT/699, G/TBT/N/OMN/542, G/TBT/N/QAT/693, G/TBT/N/SAU/1363, G/TBT/N/YEM/299"," G/TBT/N/ARE/634, G/TBT/N/BHR/719, G/TBT/N/KWT/699, G/TBT/N/OMN/542, G/TBT/N/QAT/693, G/TBT/N/SAU/1363, G/TBT/N/YEM/299")</f>
        <v xml:space="preserve"> G/TBT/N/ARE/634, G/TBT/N/BHR/719, G/TBT/N/KWT/699, G/TBT/N/OMN/542, G/TBT/N/QAT/693, G/TBT/N/SAU/1363, G/TBT/N/YEM/299</v>
      </c>
      <c r="C86" s="6" t="s">
        <v>69</v>
      </c>
      <c r="D86" s="8" t="s">
        <v>124</v>
      </c>
      <c r="E86" s="8" t="s">
        <v>125</v>
      </c>
      <c r="F86" s="8" t="s">
        <v>98</v>
      </c>
      <c r="G86" s="8" t="s">
        <v>20</v>
      </c>
      <c r="H86" s="8" t="s">
        <v>90</v>
      </c>
      <c r="I86" s="8" t="s">
        <v>126</v>
      </c>
      <c r="J86" s="8" t="s">
        <v>127</v>
      </c>
      <c r="K86" s="6"/>
      <c r="L86" s="7">
        <v>45654</v>
      </c>
      <c r="M86" s="6" t="s">
        <v>22</v>
      </c>
      <c r="N86" s="8" t="s">
        <v>128</v>
      </c>
      <c r="O86" s="6" t="str">
        <f>HYPERLINK("https://docs.wto.org/imrd/directdoc.asp?DDFDocuments/t/G/TBTN24/ARE634.DOCX", "https://docs.wto.org/imrd/directdoc.asp?DDFDocuments/t/G/TBTN24/ARE634.DOCX")</f>
        <v>https://docs.wto.org/imrd/directdoc.asp?DDFDocuments/t/G/TBTN24/ARE634.DOCX</v>
      </c>
      <c r="P86" s="6"/>
      <c r="Q86" s="6"/>
    </row>
    <row r="87" spans="1:17" ht="28.8" x14ac:dyDescent="0.3">
      <c r="A87" t="s">
        <v>1015</v>
      </c>
      <c r="B87" s="9" t="str">
        <f>HYPERLINK("https://eping.wto.org/en/Search?viewData= G/TBT/N/ARE/634, G/TBT/N/BHR/719, G/TBT/N/KWT/699, G/TBT/N/OMN/542, G/TBT/N/QAT/693, G/TBT/N/SAU/1363, G/TBT/N/YEM/299"," G/TBT/N/ARE/634, G/TBT/N/BHR/719, G/TBT/N/KWT/699, G/TBT/N/OMN/542, G/TBT/N/QAT/693, G/TBT/N/SAU/1363, G/TBT/N/YEM/299")</f>
        <v xml:space="preserve"> G/TBT/N/ARE/634, G/TBT/N/BHR/719, G/TBT/N/KWT/699, G/TBT/N/OMN/542, G/TBT/N/QAT/693, G/TBT/N/SAU/1363, G/TBT/N/YEM/299</v>
      </c>
      <c r="C87" s="6" t="s">
        <v>92</v>
      </c>
      <c r="D87" s="8" t="s">
        <v>124</v>
      </c>
      <c r="E87" s="8" t="s">
        <v>125</v>
      </c>
      <c r="F87" s="8" t="s">
        <v>98</v>
      </c>
      <c r="G87" s="8" t="s">
        <v>20</v>
      </c>
      <c r="H87" s="8" t="s">
        <v>90</v>
      </c>
      <c r="I87" s="8" t="s">
        <v>126</v>
      </c>
      <c r="J87" s="8" t="s">
        <v>141</v>
      </c>
      <c r="K87" s="6"/>
      <c r="L87" s="7">
        <v>45654</v>
      </c>
      <c r="M87" s="6" t="s">
        <v>22</v>
      </c>
      <c r="N87" s="8" t="s">
        <v>128</v>
      </c>
      <c r="O87" s="6" t="str">
        <f>HYPERLINK("https://docs.wto.org/imrd/directdoc.asp?DDFDocuments/t/G/TBTN24/ARE634.DOCX", "https://docs.wto.org/imrd/directdoc.asp?DDFDocuments/t/G/TBTN24/ARE634.DOCX")</f>
        <v>https://docs.wto.org/imrd/directdoc.asp?DDFDocuments/t/G/TBTN24/ARE634.DOCX</v>
      </c>
      <c r="P87" s="6"/>
      <c r="Q87" s="6"/>
    </row>
    <row r="88" spans="1:17" ht="28.8" x14ac:dyDescent="0.3">
      <c r="A88" t="s">
        <v>1015</v>
      </c>
      <c r="B88" s="9" t="str">
        <f>HYPERLINK("https://eping.wto.org/en/Search?viewData= G/TBT/N/ARE/634, G/TBT/N/BHR/719, G/TBT/N/KWT/699, G/TBT/N/OMN/542, G/TBT/N/QAT/693, G/TBT/N/SAU/1363, G/TBT/N/YEM/299"," G/TBT/N/ARE/634, G/TBT/N/BHR/719, G/TBT/N/KWT/699, G/TBT/N/OMN/542, G/TBT/N/QAT/693, G/TBT/N/SAU/1363, G/TBT/N/YEM/299")</f>
        <v xml:space="preserve"> G/TBT/N/ARE/634, G/TBT/N/BHR/719, G/TBT/N/KWT/699, G/TBT/N/OMN/542, G/TBT/N/QAT/693, G/TBT/N/SAU/1363, G/TBT/N/YEM/299</v>
      </c>
      <c r="C88" s="6" t="s">
        <v>54</v>
      </c>
      <c r="D88" s="8" t="s">
        <v>124</v>
      </c>
      <c r="E88" s="8" t="s">
        <v>125</v>
      </c>
      <c r="F88" s="8" t="s">
        <v>98</v>
      </c>
      <c r="G88" s="8" t="s">
        <v>20</v>
      </c>
      <c r="H88" s="8" t="s">
        <v>90</v>
      </c>
      <c r="I88" s="8" t="s">
        <v>126</v>
      </c>
      <c r="J88" s="8" t="s">
        <v>141</v>
      </c>
      <c r="K88" s="6"/>
      <c r="L88" s="7">
        <v>45654</v>
      </c>
      <c r="M88" s="6" t="s">
        <v>22</v>
      </c>
      <c r="N88" s="8" t="s">
        <v>128</v>
      </c>
      <c r="O88" s="6" t="str">
        <f>HYPERLINK("https://docs.wto.org/imrd/directdoc.asp?DDFDocuments/t/G/TBTN24/ARE634.DOCX", "https://docs.wto.org/imrd/directdoc.asp?DDFDocuments/t/G/TBTN24/ARE634.DOCX")</f>
        <v>https://docs.wto.org/imrd/directdoc.asp?DDFDocuments/t/G/TBTN24/ARE634.DOCX</v>
      </c>
      <c r="P88" s="6"/>
      <c r="Q88" s="6"/>
    </row>
    <row r="89" spans="1:17" ht="28.8" x14ac:dyDescent="0.3">
      <c r="A89" t="s">
        <v>1015</v>
      </c>
      <c r="B89" s="9" t="str">
        <f>HYPERLINK("https://eping.wto.org/en/Search?viewData= G/TBT/N/ARE/634, G/TBT/N/BHR/719, G/TBT/N/KWT/699, G/TBT/N/OMN/542, G/TBT/N/QAT/693, G/TBT/N/SAU/1363, G/TBT/N/YEM/299"," G/TBT/N/ARE/634, G/TBT/N/BHR/719, G/TBT/N/KWT/699, G/TBT/N/OMN/542, G/TBT/N/QAT/693, G/TBT/N/SAU/1363, G/TBT/N/YEM/299")</f>
        <v xml:space="preserve"> G/TBT/N/ARE/634, G/TBT/N/BHR/719, G/TBT/N/KWT/699, G/TBT/N/OMN/542, G/TBT/N/QAT/693, G/TBT/N/SAU/1363, G/TBT/N/YEM/299</v>
      </c>
      <c r="C89" s="6" t="s">
        <v>94</v>
      </c>
      <c r="D89" s="8" t="s">
        <v>124</v>
      </c>
      <c r="E89" s="8" t="s">
        <v>125</v>
      </c>
      <c r="F89" s="8" t="s">
        <v>98</v>
      </c>
      <c r="G89" s="8" t="s">
        <v>20</v>
      </c>
      <c r="H89" s="8" t="s">
        <v>90</v>
      </c>
      <c r="I89" s="8" t="s">
        <v>126</v>
      </c>
      <c r="J89" s="8" t="s">
        <v>127</v>
      </c>
      <c r="K89" s="6"/>
      <c r="L89" s="7">
        <v>45654</v>
      </c>
      <c r="M89" s="6" t="s">
        <v>22</v>
      </c>
      <c r="N89" s="8" t="s">
        <v>128</v>
      </c>
      <c r="O89" s="6" t="str">
        <f>HYPERLINK("https://docs.wto.org/imrd/directdoc.asp?DDFDocuments/t/G/TBTN24/ARE634.DOCX", "https://docs.wto.org/imrd/directdoc.asp?DDFDocuments/t/G/TBTN24/ARE634.DOCX")</f>
        <v>https://docs.wto.org/imrd/directdoc.asp?DDFDocuments/t/G/TBTN24/ARE634.DOCX</v>
      </c>
      <c r="P89" s="6"/>
      <c r="Q89" s="6"/>
    </row>
    <row r="90" spans="1:17" ht="28.8" x14ac:dyDescent="0.3">
      <c r="A90" t="s">
        <v>1015</v>
      </c>
      <c r="B90" s="9" t="str">
        <f>HYPERLINK("https://eping.wto.org/en/Search?viewData= G/TBT/N/ARE/634, G/TBT/N/BHR/719, G/TBT/N/KWT/699, G/TBT/N/OMN/542, G/TBT/N/QAT/693, G/TBT/N/SAU/1363, G/TBT/N/YEM/299"," G/TBT/N/ARE/634, G/TBT/N/BHR/719, G/TBT/N/KWT/699, G/TBT/N/OMN/542, G/TBT/N/QAT/693, G/TBT/N/SAU/1363, G/TBT/N/YEM/299")</f>
        <v xml:space="preserve"> G/TBT/N/ARE/634, G/TBT/N/BHR/719, G/TBT/N/KWT/699, G/TBT/N/OMN/542, G/TBT/N/QAT/693, G/TBT/N/SAU/1363, G/TBT/N/YEM/299</v>
      </c>
      <c r="C90" s="6" t="s">
        <v>75</v>
      </c>
      <c r="D90" s="8" t="s">
        <v>124</v>
      </c>
      <c r="E90" s="8" t="s">
        <v>125</v>
      </c>
      <c r="F90" s="8" t="s">
        <v>98</v>
      </c>
      <c r="G90" s="8" t="s">
        <v>20</v>
      </c>
      <c r="H90" s="8" t="s">
        <v>90</v>
      </c>
      <c r="I90" s="8" t="s">
        <v>126</v>
      </c>
      <c r="J90" s="8" t="s">
        <v>127</v>
      </c>
      <c r="K90" s="6"/>
      <c r="L90" s="7">
        <v>45654</v>
      </c>
      <c r="M90" s="6" t="s">
        <v>22</v>
      </c>
      <c r="N90" s="8" t="s">
        <v>128</v>
      </c>
      <c r="O90" s="6" t="str">
        <f>HYPERLINK("https://docs.wto.org/imrd/directdoc.asp?DDFDocuments/t/G/TBTN24/ARE634.DOCX", "https://docs.wto.org/imrd/directdoc.asp?DDFDocuments/t/G/TBTN24/ARE634.DOCX")</f>
        <v>https://docs.wto.org/imrd/directdoc.asp?DDFDocuments/t/G/TBTN24/ARE634.DOCX</v>
      </c>
      <c r="P90" s="6"/>
      <c r="Q90" s="6"/>
    </row>
    <row r="91" spans="1:17" ht="28.8" x14ac:dyDescent="0.3">
      <c r="A91" t="s">
        <v>1015</v>
      </c>
      <c r="B91" s="9" t="str">
        <f>HYPERLINK("https://eping.wto.org/en/Search?viewData= G/TBT/N/ARE/634, G/TBT/N/BHR/719, G/TBT/N/KWT/699, G/TBT/N/OMN/542, G/TBT/N/QAT/693, G/TBT/N/SAU/1363, G/TBT/N/YEM/299"," G/TBT/N/ARE/634, G/TBT/N/BHR/719, G/TBT/N/KWT/699, G/TBT/N/OMN/542, G/TBT/N/QAT/693, G/TBT/N/SAU/1363, G/TBT/N/YEM/299")</f>
        <v xml:space="preserve"> G/TBT/N/ARE/634, G/TBT/N/BHR/719, G/TBT/N/KWT/699, G/TBT/N/OMN/542, G/TBT/N/QAT/693, G/TBT/N/SAU/1363, G/TBT/N/YEM/299</v>
      </c>
      <c r="C91" s="6" t="s">
        <v>95</v>
      </c>
      <c r="D91" s="8" t="s">
        <v>124</v>
      </c>
      <c r="E91" s="8" t="s">
        <v>125</v>
      </c>
      <c r="F91" s="8" t="s">
        <v>98</v>
      </c>
      <c r="G91" s="8" t="s">
        <v>20</v>
      </c>
      <c r="H91" s="8" t="s">
        <v>90</v>
      </c>
      <c r="I91" s="8" t="s">
        <v>126</v>
      </c>
      <c r="J91" s="8" t="s">
        <v>141</v>
      </c>
      <c r="K91" s="6"/>
      <c r="L91" s="7">
        <v>45654</v>
      </c>
      <c r="M91" s="6" t="s">
        <v>22</v>
      </c>
      <c r="N91" s="8" t="s">
        <v>128</v>
      </c>
      <c r="O91" s="6" t="str">
        <f>HYPERLINK("https://docs.wto.org/imrd/directdoc.asp?DDFDocuments/t/G/TBTN24/ARE634.DOCX", "https://docs.wto.org/imrd/directdoc.asp?DDFDocuments/t/G/TBTN24/ARE634.DOCX")</f>
        <v>https://docs.wto.org/imrd/directdoc.asp?DDFDocuments/t/G/TBTN24/ARE634.DOCX</v>
      </c>
      <c r="P91" s="6"/>
      <c r="Q91" s="6"/>
    </row>
    <row r="92" spans="1:17" ht="129.6" x14ac:dyDescent="0.3">
      <c r="A92" t="s">
        <v>1015</v>
      </c>
      <c r="B92" s="9" t="str">
        <f>HYPERLINK("https://eping.wto.org/en/Search?viewData= G/TBT/N/CAN/733"," G/TBT/N/CAN/733")</f>
        <v xml:space="preserve"> G/TBT/N/CAN/733</v>
      </c>
      <c r="C92" s="6" t="s">
        <v>210</v>
      </c>
      <c r="D92" s="8" t="s">
        <v>211</v>
      </c>
      <c r="E92" s="8" t="s">
        <v>212</v>
      </c>
      <c r="F92" s="8" t="s">
        <v>213</v>
      </c>
      <c r="G92" s="8" t="s">
        <v>214</v>
      </c>
      <c r="H92" s="8" t="s">
        <v>90</v>
      </c>
      <c r="I92" s="8" t="s">
        <v>37</v>
      </c>
      <c r="J92" s="8" t="s">
        <v>61</v>
      </c>
      <c r="K92" s="6"/>
      <c r="L92" s="7">
        <v>45649</v>
      </c>
      <c r="M92" s="6" t="s">
        <v>22</v>
      </c>
      <c r="N92" s="6"/>
      <c r="O92" s="6" t="str">
        <f>HYPERLINK("https://docs.wto.org/imrd/directdoc.asp?DDFDocuments/t/G/TBTN24/CAN733.DOCX", "https://docs.wto.org/imrd/directdoc.asp?DDFDocuments/t/G/TBTN24/CAN733.DOCX")</f>
        <v>https://docs.wto.org/imrd/directdoc.asp?DDFDocuments/t/G/TBTN24/CAN733.DOCX</v>
      </c>
      <c r="P92" s="6" t="str">
        <f>HYPERLINK("https://docs.wto.org/imrd/directdoc.asp?DDFDocuments/u/G/TBTN24/CAN733.DOCX", "https://docs.wto.org/imrd/directdoc.asp?DDFDocuments/u/G/TBTN24/CAN733.DOCX")</f>
        <v>https://docs.wto.org/imrd/directdoc.asp?DDFDocuments/u/G/TBTN24/CAN733.DOCX</v>
      </c>
      <c r="Q92" s="6" t="str">
        <f>HYPERLINK("https://docs.wto.org/imrd/directdoc.asp?DDFDocuments/v/G/TBTN24/CAN733.DOCX", "https://docs.wto.org/imrd/directdoc.asp?DDFDocuments/v/G/TBTN24/CAN733.DOCX")</f>
        <v>https://docs.wto.org/imrd/directdoc.asp?DDFDocuments/v/G/TBTN24/CAN733.DOCX</v>
      </c>
    </row>
    <row r="93" spans="1:17" ht="28.8" x14ac:dyDescent="0.3">
      <c r="A93" s="10" t="s">
        <v>1015</v>
      </c>
      <c r="B93" s="9" t="str">
        <f>HYPERLINK("https://eping.wto.org/en/Search?viewData= G/TBT/N/ARE/630, G/TBT/N/BHR/714, G/TBT/N/KWT/694, G/TBT/N/OMN/538, G/TBT/N/QAT/689, G/TBT/N/SAU/1359, G/TBT/N/YEM/295"," G/TBT/N/ARE/630, G/TBT/N/BHR/714, G/TBT/N/KWT/694, G/TBT/N/OMN/538, G/TBT/N/QAT/689, G/TBT/N/SAU/1359, G/TBT/N/YEM/295")</f>
        <v xml:space="preserve"> G/TBT/N/ARE/630, G/TBT/N/BHR/714, G/TBT/N/KWT/694, G/TBT/N/OMN/538, G/TBT/N/QAT/689, G/TBT/N/SAU/1359, G/TBT/N/YEM/295</v>
      </c>
      <c r="C93" s="6" t="s">
        <v>95</v>
      </c>
      <c r="D93" s="8" t="s">
        <v>236</v>
      </c>
      <c r="E93" s="8" t="s">
        <v>237</v>
      </c>
      <c r="F93" s="8" t="s">
        <v>98</v>
      </c>
      <c r="G93" s="8" t="s">
        <v>20</v>
      </c>
      <c r="H93" s="8" t="s">
        <v>90</v>
      </c>
      <c r="I93" s="8" t="s">
        <v>121</v>
      </c>
      <c r="J93" s="8" t="s">
        <v>238</v>
      </c>
      <c r="K93" s="6"/>
      <c r="L93" s="7">
        <v>45648</v>
      </c>
      <c r="M93" s="6" t="s">
        <v>22</v>
      </c>
      <c r="N93" s="8" t="s">
        <v>239</v>
      </c>
      <c r="O93" s="6" t="str">
        <f>HYPERLINK("https://docs.wto.org/imrd/directdoc.asp?DDFDocuments/t/G/TBTN24/ARE630.DOCX", "https://docs.wto.org/imrd/directdoc.asp?DDFDocuments/t/G/TBTN24/ARE630.DOCX")</f>
        <v>https://docs.wto.org/imrd/directdoc.asp?DDFDocuments/t/G/TBTN24/ARE630.DOCX</v>
      </c>
      <c r="P93" s="6" t="str">
        <f>HYPERLINK("https://docs.wto.org/imrd/directdoc.asp?DDFDocuments/u/G/TBTN24/ARE630.DOCX", "https://docs.wto.org/imrd/directdoc.asp?DDFDocuments/u/G/TBTN24/ARE630.DOCX")</f>
        <v>https://docs.wto.org/imrd/directdoc.asp?DDFDocuments/u/G/TBTN24/ARE630.DOCX</v>
      </c>
      <c r="Q93" s="6" t="str">
        <f>HYPERLINK("https://docs.wto.org/imrd/directdoc.asp?DDFDocuments/v/G/TBTN24/ARE630.DOCX", "https://docs.wto.org/imrd/directdoc.asp?DDFDocuments/v/G/TBTN24/ARE630.DOCX")</f>
        <v>https://docs.wto.org/imrd/directdoc.asp?DDFDocuments/v/G/TBTN24/ARE630.DOCX</v>
      </c>
    </row>
    <row r="94" spans="1:17" ht="28.8" x14ac:dyDescent="0.3">
      <c r="A94" s="10" t="s">
        <v>1015</v>
      </c>
      <c r="B94" s="9" t="str">
        <f>HYPERLINK("https://eping.wto.org/en/Search?viewData= G/TBT/N/ARE/631, G/TBT/N/BHR/715, G/TBT/N/KWT/695, G/TBT/N/OMN/539, G/TBT/N/QAT/690, G/TBT/N/SAU/1360, G/TBT/N/YEM/296"," G/TBT/N/ARE/631, G/TBT/N/BHR/715, G/TBT/N/KWT/695, G/TBT/N/OMN/539, G/TBT/N/QAT/690, G/TBT/N/SAU/1360, G/TBT/N/YEM/296")</f>
        <v xml:space="preserve"> G/TBT/N/ARE/631, G/TBT/N/BHR/715, G/TBT/N/KWT/695, G/TBT/N/OMN/539, G/TBT/N/QAT/690, G/TBT/N/SAU/1360, G/TBT/N/YEM/296</v>
      </c>
      <c r="C94" s="6" t="s">
        <v>75</v>
      </c>
      <c r="D94" s="8" t="s">
        <v>245</v>
      </c>
      <c r="E94" s="8" t="s">
        <v>246</v>
      </c>
      <c r="F94" s="8" t="s">
        <v>98</v>
      </c>
      <c r="G94" s="8" t="s">
        <v>20</v>
      </c>
      <c r="H94" s="8" t="s">
        <v>90</v>
      </c>
      <c r="I94" s="8" t="s">
        <v>121</v>
      </c>
      <c r="J94" s="8" t="s">
        <v>61</v>
      </c>
      <c r="K94" s="6"/>
      <c r="L94" s="7">
        <v>45648</v>
      </c>
      <c r="M94" s="6" t="s">
        <v>22</v>
      </c>
      <c r="N94" s="8" t="s">
        <v>247</v>
      </c>
      <c r="O94" s="6" t="str">
        <f>HYPERLINK("https://docs.wto.org/imrd/directdoc.asp?DDFDocuments/t/G/TBTN24/ARE631.DOCX", "https://docs.wto.org/imrd/directdoc.asp?DDFDocuments/t/G/TBTN24/ARE631.DOCX")</f>
        <v>https://docs.wto.org/imrd/directdoc.asp?DDFDocuments/t/G/TBTN24/ARE631.DOCX</v>
      </c>
      <c r="P94" s="6" t="str">
        <f>HYPERLINK("https://docs.wto.org/imrd/directdoc.asp?DDFDocuments/u/G/TBTN24/ARE631.DOCX", "https://docs.wto.org/imrd/directdoc.asp?DDFDocuments/u/G/TBTN24/ARE631.DOCX")</f>
        <v>https://docs.wto.org/imrd/directdoc.asp?DDFDocuments/u/G/TBTN24/ARE631.DOCX</v>
      </c>
      <c r="Q94" s="6" t="str">
        <f>HYPERLINK("https://docs.wto.org/imrd/directdoc.asp?DDFDocuments/v/G/TBTN24/ARE631.DOCX", "https://docs.wto.org/imrd/directdoc.asp?DDFDocuments/v/G/TBTN24/ARE631.DOCX")</f>
        <v>https://docs.wto.org/imrd/directdoc.asp?DDFDocuments/v/G/TBTN24/ARE631.DOCX</v>
      </c>
    </row>
    <row r="95" spans="1:17" ht="28.8" x14ac:dyDescent="0.3">
      <c r="A95" s="10" t="s">
        <v>1015</v>
      </c>
      <c r="B95" s="9" t="str">
        <f>HYPERLINK("https://eping.wto.org/en/Search?viewData= G/TBT/N/ARE/631, G/TBT/N/BHR/715, G/TBT/N/KWT/695, G/TBT/N/OMN/539, G/TBT/N/QAT/690, G/TBT/N/SAU/1360, G/TBT/N/YEM/296"," G/TBT/N/ARE/631, G/TBT/N/BHR/715, G/TBT/N/KWT/695, G/TBT/N/OMN/539, G/TBT/N/QAT/690, G/TBT/N/SAU/1360, G/TBT/N/YEM/296")</f>
        <v xml:space="preserve"> G/TBT/N/ARE/631, G/TBT/N/BHR/715, G/TBT/N/KWT/695, G/TBT/N/OMN/539, G/TBT/N/QAT/690, G/TBT/N/SAU/1360, G/TBT/N/YEM/296</v>
      </c>
      <c r="C95" s="6" t="s">
        <v>54</v>
      </c>
      <c r="D95" s="8" t="s">
        <v>245</v>
      </c>
      <c r="E95" s="8" t="s">
        <v>246</v>
      </c>
      <c r="F95" s="8" t="s">
        <v>98</v>
      </c>
      <c r="G95" s="8" t="s">
        <v>20</v>
      </c>
      <c r="H95" s="8" t="s">
        <v>90</v>
      </c>
      <c r="I95" s="8" t="s">
        <v>121</v>
      </c>
      <c r="J95" s="8" t="s">
        <v>61</v>
      </c>
      <c r="K95" s="6"/>
      <c r="L95" s="7">
        <v>45648</v>
      </c>
      <c r="M95" s="6" t="s">
        <v>22</v>
      </c>
      <c r="N95" s="8" t="s">
        <v>247</v>
      </c>
      <c r="O95" s="6" t="str">
        <f>HYPERLINK("https://docs.wto.org/imrd/directdoc.asp?DDFDocuments/t/G/TBTN24/ARE631.DOCX", "https://docs.wto.org/imrd/directdoc.asp?DDFDocuments/t/G/TBTN24/ARE631.DOCX")</f>
        <v>https://docs.wto.org/imrd/directdoc.asp?DDFDocuments/t/G/TBTN24/ARE631.DOCX</v>
      </c>
      <c r="P95" s="6" t="str">
        <f>HYPERLINK("https://docs.wto.org/imrd/directdoc.asp?DDFDocuments/u/G/TBTN24/ARE631.DOCX", "https://docs.wto.org/imrd/directdoc.asp?DDFDocuments/u/G/TBTN24/ARE631.DOCX")</f>
        <v>https://docs.wto.org/imrd/directdoc.asp?DDFDocuments/u/G/TBTN24/ARE631.DOCX</v>
      </c>
      <c r="Q95" s="6" t="str">
        <f>HYPERLINK("https://docs.wto.org/imrd/directdoc.asp?DDFDocuments/v/G/TBTN24/ARE631.DOCX", "https://docs.wto.org/imrd/directdoc.asp?DDFDocuments/v/G/TBTN24/ARE631.DOCX")</f>
        <v>https://docs.wto.org/imrd/directdoc.asp?DDFDocuments/v/G/TBTN24/ARE631.DOCX</v>
      </c>
    </row>
    <row r="96" spans="1:17" ht="28.8" x14ac:dyDescent="0.3">
      <c r="A96" s="10" t="s">
        <v>1015</v>
      </c>
      <c r="B96" s="9" t="str">
        <f>HYPERLINK("https://eping.wto.org/en/Search?viewData= G/TBT/N/ARE/631, G/TBT/N/BHR/715, G/TBT/N/KWT/695, G/TBT/N/OMN/539, G/TBT/N/QAT/690, G/TBT/N/SAU/1360, G/TBT/N/YEM/296"," G/TBT/N/ARE/631, G/TBT/N/BHR/715, G/TBT/N/KWT/695, G/TBT/N/OMN/539, G/TBT/N/QAT/690, G/TBT/N/SAU/1360, G/TBT/N/YEM/296")</f>
        <v xml:space="preserve"> G/TBT/N/ARE/631, G/TBT/N/BHR/715, G/TBT/N/KWT/695, G/TBT/N/OMN/539, G/TBT/N/QAT/690, G/TBT/N/SAU/1360, G/TBT/N/YEM/296</v>
      </c>
      <c r="C96" s="6" t="s">
        <v>69</v>
      </c>
      <c r="D96" s="8" t="s">
        <v>245</v>
      </c>
      <c r="E96" s="8" t="s">
        <v>246</v>
      </c>
      <c r="F96" s="8" t="s">
        <v>98</v>
      </c>
      <c r="G96" s="8" t="s">
        <v>20</v>
      </c>
      <c r="H96" s="8" t="s">
        <v>90</v>
      </c>
      <c r="I96" s="8" t="s">
        <v>121</v>
      </c>
      <c r="J96" s="8" t="s">
        <v>61</v>
      </c>
      <c r="K96" s="6"/>
      <c r="L96" s="7">
        <v>45648</v>
      </c>
      <c r="M96" s="6" t="s">
        <v>22</v>
      </c>
      <c r="N96" s="8" t="s">
        <v>247</v>
      </c>
      <c r="O96" s="6" t="str">
        <f>HYPERLINK("https://docs.wto.org/imrd/directdoc.asp?DDFDocuments/t/G/TBTN24/ARE631.DOCX", "https://docs.wto.org/imrd/directdoc.asp?DDFDocuments/t/G/TBTN24/ARE631.DOCX")</f>
        <v>https://docs.wto.org/imrd/directdoc.asp?DDFDocuments/t/G/TBTN24/ARE631.DOCX</v>
      </c>
      <c r="P96" s="6" t="str">
        <f>HYPERLINK("https://docs.wto.org/imrd/directdoc.asp?DDFDocuments/u/G/TBTN24/ARE631.DOCX", "https://docs.wto.org/imrd/directdoc.asp?DDFDocuments/u/G/TBTN24/ARE631.DOCX")</f>
        <v>https://docs.wto.org/imrd/directdoc.asp?DDFDocuments/u/G/TBTN24/ARE631.DOCX</v>
      </c>
      <c r="Q96" s="6" t="str">
        <f>HYPERLINK("https://docs.wto.org/imrd/directdoc.asp?DDFDocuments/v/G/TBTN24/ARE631.DOCX", "https://docs.wto.org/imrd/directdoc.asp?DDFDocuments/v/G/TBTN24/ARE631.DOCX")</f>
        <v>https://docs.wto.org/imrd/directdoc.asp?DDFDocuments/v/G/TBTN24/ARE631.DOCX</v>
      </c>
    </row>
    <row r="97" spans="1:17" ht="28.8" x14ac:dyDescent="0.3">
      <c r="A97" s="10" t="s">
        <v>1015</v>
      </c>
      <c r="B97" s="9" t="str">
        <f>HYPERLINK("https://eping.wto.org/en/Search?viewData= G/TBT/N/ARE/631, G/TBT/N/BHR/715, G/TBT/N/KWT/695, G/TBT/N/OMN/539, G/TBT/N/QAT/690, G/TBT/N/SAU/1360, G/TBT/N/YEM/296"," G/TBT/N/ARE/631, G/TBT/N/BHR/715, G/TBT/N/KWT/695, G/TBT/N/OMN/539, G/TBT/N/QAT/690, G/TBT/N/SAU/1360, G/TBT/N/YEM/296")</f>
        <v xml:space="preserve"> G/TBT/N/ARE/631, G/TBT/N/BHR/715, G/TBT/N/KWT/695, G/TBT/N/OMN/539, G/TBT/N/QAT/690, G/TBT/N/SAU/1360, G/TBT/N/YEM/296</v>
      </c>
      <c r="C97" s="6" t="s">
        <v>92</v>
      </c>
      <c r="D97" s="8" t="s">
        <v>245</v>
      </c>
      <c r="E97" s="8" t="s">
        <v>246</v>
      </c>
      <c r="F97" s="8" t="s">
        <v>98</v>
      </c>
      <c r="G97" s="8" t="s">
        <v>20</v>
      </c>
      <c r="H97" s="8" t="s">
        <v>90</v>
      </c>
      <c r="I97" s="8" t="s">
        <v>121</v>
      </c>
      <c r="J97" s="8" t="s">
        <v>61</v>
      </c>
      <c r="K97" s="6"/>
      <c r="L97" s="7">
        <v>45648</v>
      </c>
      <c r="M97" s="6" t="s">
        <v>22</v>
      </c>
      <c r="N97" s="8" t="s">
        <v>247</v>
      </c>
      <c r="O97" s="6" t="str">
        <f>HYPERLINK("https://docs.wto.org/imrd/directdoc.asp?DDFDocuments/t/G/TBTN24/ARE631.DOCX", "https://docs.wto.org/imrd/directdoc.asp?DDFDocuments/t/G/TBTN24/ARE631.DOCX")</f>
        <v>https://docs.wto.org/imrd/directdoc.asp?DDFDocuments/t/G/TBTN24/ARE631.DOCX</v>
      </c>
      <c r="P97" s="6" t="str">
        <f>HYPERLINK("https://docs.wto.org/imrd/directdoc.asp?DDFDocuments/u/G/TBTN24/ARE631.DOCX", "https://docs.wto.org/imrd/directdoc.asp?DDFDocuments/u/G/TBTN24/ARE631.DOCX")</f>
        <v>https://docs.wto.org/imrd/directdoc.asp?DDFDocuments/u/G/TBTN24/ARE631.DOCX</v>
      </c>
      <c r="Q97" s="6" t="str">
        <f>HYPERLINK("https://docs.wto.org/imrd/directdoc.asp?DDFDocuments/v/G/TBTN24/ARE631.DOCX", "https://docs.wto.org/imrd/directdoc.asp?DDFDocuments/v/G/TBTN24/ARE631.DOCX")</f>
        <v>https://docs.wto.org/imrd/directdoc.asp?DDFDocuments/v/G/TBTN24/ARE631.DOCX</v>
      </c>
    </row>
    <row r="98" spans="1:17" ht="28.8" x14ac:dyDescent="0.3">
      <c r="A98" s="10" t="s">
        <v>1015</v>
      </c>
      <c r="B98" s="9" t="str">
        <f>HYPERLINK("https://eping.wto.org/en/Search?viewData= G/TBT/N/ARE/630, G/TBT/N/BHR/714, G/TBT/N/KWT/694, G/TBT/N/OMN/538, G/TBT/N/QAT/689, G/TBT/N/SAU/1359, G/TBT/N/YEM/295"," G/TBT/N/ARE/630, G/TBT/N/BHR/714, G/TBT/N/KWT/694, G/TBT/N/OMN/538, G/TBT/N/QAT/689, G/TBT/N/SAU/1359, G/TBT/N/YEM/295")</f>
        <v xml:space="preserve"> G/TBT/N/ARE/630, G/TBT/N/BHR/714, G/TBT/N/KWT/694, G/TBT/N/OMN/538, G/TBT/N/QAT/689, G/TBT/N/SAU/1359, G/TBT/N/YEM/295</v>
      </c>
      <c r="C98" s="6" t="s">
        <v>93</v>
      </c>
      <c r="D98" s="8" t="s">
        <v>236</v>
      </c>
      <c r="E98" s="8" t="s">
        <v>237</v>
      </c>
      <c r="F98" s="8" t="s">
        <v>98</v>
      </c>
      <c r="G98" s="8" t="s">
        <v>20</v>
      </c>
      <c r="H98" s="8" t="s">
        <v>90</v>
      </c>
      <c r="I98" s="8" t="s">
        <v>121</v>
      </c>
      <c r="J98" s="8" t="s">
        <v>238</v>
      </c>
      <c r="K98" s="6"/>
      <c r="L98" s="7">
        <v>45648</v>
      </c>
      <c r="M98" s="6" t="s">
        <v>22</v>
      </c>
      <c r="N98" s="8" t="s">
        <v>239</v>
      </c>
      <c r="O98" s="6" t="str">
        <f>HYPERLINK("https://docs.wto.org/imrd/directdoc.asp?DDFDocuments/t/G/TBTN24/ARE630.DOCX", "https://docs.wto.org/imrd/directdoc.asp?DDFDocuments/t/G/TBTN24/ARE630.DOCX")</f>
        <v>https://docs.wto.org/imrd/directdoc.asp?DDFDocuments/t/G/TBTN24/ARE630.DOCX</v>
      </c>
      <c r="P98" s="6" t="str">
        <f>HYPERLINK("https://docs.wto.org/imrd/directdoc.asp?DDFDocuments/u/G/TBTN24/ARE630.DOCX", "https://docs.wto.org/imrd/directdoc.asp?DDFDocuments/u/G/TBTN24/ARE630.DOCX")</f>
        <v>https://docs.wto.org/imrd/directdoc.asp?DDFDocuments/u/G/TBTN24/ARE630.DOCX</v>
      </c>
      <c r="Q98" s="6" t="str">
        <f>HYPERLINK("https://docs.wto.org/imrd/directdoc.asp?DDFDocuments/v/G/TBTN24/ARE630.DOCX", "https://docs.wto.org/imrd/directdoc.asp?DDFDocuments/v/G/TBTN24/ARE630.DOCX")</f>
        <v>https://docs.wto.org/imrd/directdoc.asp?DDFDocuments/v/G/TBTN24/ARE630.DOCX</v>
      </c>
    </row>
    <row r="99" spans="1:17" ht="28.8" x14ac:dyDescent="0.3">
      <c r="A99" s="10" t="s">
        <v>1015</v>
      </c>
      <c r="B99" s="9" t="str">
        <f>HYPERLINK("https://eping.wto.org/en/Search?viewData= G/TBT/N/ARE/631, G/TBT/N/BHR/715, G/TBT/N/KWT/695, G/TBT/N/OMN/539, G/TBT/N/QAT/690, G/TBT/N/SAU/1360, G/TBT/N/YEM/296"," G/TBT/N/ARE/631, G/TBT/N/BHR/715, G/TBT/N/KWT/695, G/TBT/N/OMN/539, G/TBT/N/QAT/690, G/TBT/N/SAU/1360, G/TBT/N/YEM/296")</f>
        <v xml:space="preserve"> G/TBT/N/ARE/631, G/TBT/N/BHR/715, G/TBT/N/KWT/695, G/TBT/N/OMN/539, G/TBT/N/QAT/690, G/TBT/N/SAU/1360, G/TBT/N/YEM/296</v>
      </c>
      <c r="C99" s="6" t="s">
        <v>93</v>
      </c>
      <c r="D99" s="8" t="s">
        <v>245</v>
      </c>
      <c r="E99" s="8" t="s">
        <v>246</v>
      </c>
      <c r="F99" s="8" t="s">
        <v>98</v>
      </c>
      <c r="G99" s="8" t="s">
        <v>20</v>
      </c>
      <c r="H99" s="8" t="s">
        <v>90</v>
      </c>
      <c r="I99" s="8" t="s">
        <v>121</v>
      </c>
      <c r="J99" s="8" t="s">
        <v>61</v>
      </c>
      <c r="K99" s="6"/>
      <c r="L99" s="7">
        <v>45648</v>
      </c>
      <c r="M99" s="6" t="s">
        <v>22</v>
      </c>
      <c r="N99" s="8" t="s">
        <v>247</v>
      </c>
      <c r="O99" s="6" t="str">
        <f>HYPERLINK("https://docs.wto.org/imrd/directdoc.asp?DDFDocuments/t/G/TBTN24/ARE631.DOCX", "https://docs.wto.org/imrd/directdoc.asp?DDFDocuments/t/G/TBTN24/ARE631.DOCX")</f>
        <v>https://docs.wto.org/imrd/directdoc.asp?DDFDocuments/t/G/TBTN24/ARE631.DOCX</v>
      </c>
      <c r="P99" s="6" t="str">
        <f>HYPERLINK("https://docs.wto.org/imrd/directdoc.asp?DDFDocuments/u/G/TBTN24/ARE631.DOCX", "https://docs.wto.org/imrd/directdoc.asp?DDFDocuments/u/G/TBTN24/ARE631.DOCX")</f>
        <v>https://docs.wto.org/imrd/directdoc.asp?DDFDocuments/u/G/TBTN24/ARE631.DOCX</v>
      </c>
      <c r="Q99" s="6" t="str">
        <f>HYPERLINK("https://docs.wto.org/imrd/directdoc.asp?DDFDocuments/v/G/TBTN24/ARE631.DOCX", "https://docs.wto.org/imrd/directdoc.asp?DDFDocuments/v/G/TBTN24/ARE631.DOCX")</f>
        <v>https://docs.wto.org/imrd/directdoc.asp?DDFDocuments/v/G/TBTN24/ARE631.DOCX</v>
      </c>
    </row>
    <row r="100" spans="1:17" ht="28.8" x14ac:dyDescent="0.3">
      <c r="A100" s="10" t="s">
        <v>1015</v>
      </c>
      <c r="B100" s="9" t="str">
        <f>HYPERLINK("https://eping.wto.org/en/Search?viewData= G/TBT/N/ARE/631, G/TBT/N/BHR/715, G/TBT/N/KWT/695, G/TBT/N/OMN/539, G/TBT/N/QAT/690, G/TBT/N/SAU/1360, G/TBT/N/YEM/296"," G/TBT/N/ARE/631, G/TBT/N/BHR/715, G/TBT/N/KWT/695, G/TBT/N/OMN/539, G/TBT/N/QAT/690, G/TBT/N/SAU/1360, G/TBT/N/YEM/296")</f>
        <v xml:space="preserve"> G/TBT/N/ARE/631, G/TBT/N/BHR/715, G/TBT/N/KWT/695, G/TBT/N/OMN/539, G/TBT/N/QAT/690, G/TBT/N/SAU/1360, G/TBT/N/YEM/296</v>
      </c>
      <c r="C100" s="6" t="s">
        <v>94</v>
      </c>
      <c r="D100" s="8" t="s">
        <v>245</v>
      </c>
      <c r="E100" s="8" t="s">
        <v>246</v>
      </c>
      <c r="F100" s="8" t="s">
        <v>98</v>
      </c>
      <c r="G100" s="8" t="s">
        <v>20</v>
      </c>
      <c r="H100" s="8" t="s">
        <v>90</v>
      </c>
      <c r="I100" s="8" t="s">
        <v>121</v>
      </c>
      <c r="J100" s="8" t="s">
        <v>61</v>
      </c>
      <c r="K100" s="6"/>
      <c r="L100" s="7">
        <v>45648</v>
      </c>
      <c r="M100" s="6" t="s">
        <v>22</v>
      </c>
      <c r="N100" s="8" t="s">
        <v>247</v>
      </c>
      <c r="O100" s="6" t="str">
        <f>HYPERLINK("https://docs.wto.org/imrd/directdoc.asp?DDFDocuments/t/G/TBTN24/ARE631.DOCX", "https://docs.wto.org/imrd/directdoc.asp?DDFDocuments/t/G/TBTN24/ARE631.DOCX")</f>
        <v>https://docs.wto.org/imrd/directdoc.asp?DDFDocuments/t/G/TBTN24/ARE631.DOCX</v>
      </c>
      <c r="P100" s="6" t="str">
        <f>HYPERLINK("https://docs.wto.org/imrd/directdoc.asp?DDFDocuments/u/G/TBTN24/ARE631.DOCX", "https://docs.wto.org/imrd/directdoc.asp?DDFDocuments/u/G/TBTN24/ARE631.DOCX")</f>
        <v>https://docs.wto.org/imrd/directdoc.asp?DDFDocuments/u/G/TBTN24/ARE631.DOCX</v>
      </c>
      <c r="Q100" s="6" t="str">
        <f>HYPERLINK("https://docs.wto.org/imrd/directdoc.asp?DDFDocuments/v/G/TBTN24/ARE631.DOCX", "https://docs.wto.org/imrd/directdoc.asp?DDFDocuments/v/G/TBTN24/ARE631.DOCX")</f>
        <v>https://docs.wto.org/imrd/directdoc.asp?DDFDocuments/v/G/TBTN24/ARE631.DOCX</v>
      </c>
    </row>
    <row r="101" spans="1:17" ht="28.8" x14ac:dyDescent="0.3">
      <c r="A101" s="10" t="s">
        <v>1015</v>
      </c>
      <c r="B101" s="9" t="str">
        <f>HYPERLINK("https://eping.wto.org/en/Search?viewData= G/TBT/N/ARE/630, G/TBT/N/BHR/714, G/TBT/N/KWT/694, G/TBT/N/OMN/538, G/TBT/N/QAT/689, G/TBT/N/SAU/1359, G/TBT/N/YEM/295"," G/TBT/N/ARE/630, G/TBT/N/BHR/714, G/TBT/N/KWT/694, G/TBT/N/OMN/538, G/TBT/N/QAT/689, G/TBT/N/SAU/1359, G/TBT/N/YEM/295")</f>
        <v xml:space="preserve"> G/TBT/N/ARE/630, G/TBT/N/BHR/714, G/TBT/N/KWT/694, G/TBT/N/OMN/538, G/TBT/N/QAT/689, G/TBT/N/SAU/1359, G/TBT/N/YEM/295</v>
      </c>
      <c r="C101" s="6" t="s">
        <v>69</v>
      </c>
      <c r="D101" s="8" t="s">
        <v>236</v>
      </c>
      <c r="E101" s="8" t="s">
        <v>237</v>
      </c>
      <c r="F101" s="8" t="s">
        <v>98</v>
      </c>
      <c r="G101" s="8" t="s">
        <v>20</v>
      </c>
      <c r="H101" s="8" t="s">
        <v>90</v>
      </c>
      <c r="I101" s="8" t="s">
        <v>121</v>
      </c>
      <c r="J101" s="8" t="s">
        <v>238</v>
      </c>
      <c r="K101" s="6"/>
      <c r="L101" s="7">
        <v>45648</v>
      </c>
      <c r="M101" s="6" t="s">
        <v>22</v>
      </c>
      <c r="N101" s="8" t="s">
        <v>239</v>
      </c>
      <c r="O101" s="6" t="str">
        <f>HYPERLINK("https://docs.wto.org/imrd/directdoc.asp?DDFDocuments/t/G/TBTN24/ARE630.DOCX", "https://docs.wto.org/imrd/directdoc.asp?DDFDocuments/t/G/TBTN24/ARE630.DOCX")</f>
        <v>https://docs.wto.org/imrd/directdoc.asp?DDFDocuments/t/G/TBTN24/ARE630.DOCX</v>
      </c>
      <c r="P101" s="6" t="str">
        <f>HYPERLINK("https://docs.wto.org/imrd/directdoc.asp?DDFDocuments/u/G/TBTN24/ARE630.DOCX", "https://docs.wto.org/imrd/directdoc.asp?DDFDocuments/u/G/TBTN24/ARE630.DOCX")</f>
        <v>https://docs.wto.org/imrd/directdoc.asp?DDFDocuments/u/G/TBTN24/ARE630.DOCX</v>
      </c>
      <c r="Q101" s="6" t="str">
        <f>HYPERLINK("https://docs.wto.org/imrd/directdoc.asp?DDFDocuments/v/G/TBTN24/ARE630.DOCX", "https://docs.wto.org/imrd/directdoc.asp?DDFDocuments/v/G/TBTN24/ARE630.DOCX")</f>
        <v>https://docs.wto.org/imrd/directdoc.asp?DDFDocuments/v/G/TBTN24/ARE630.DOCX</v>
      </c>
    </row>
    <row r="102" spans="1:17" ht="28.8" x14ac:dyDescent="0.3">
      <c r="A102" s="10" t="s">
        <v>1015</v>
      </c>
      <c r="B102" s="9" t="str">
        <f>HYPERLINK("https://eping.wto.org/en/Search?viewData= G/TBT/N/ARE/631, G/TBT/N/BHR/715, G/TBT/N/KWT/695, G/TBT/N/OMN/539, G/TBT/N/QAT/690, G/TBT/N/SAU/1360, G/TBT/N/YEM/296"," G/TBT/N/ARE/631, G/TBT/N/BHR/715, G/TBT/N/KWT/695, G/TBT/N/OMN/539, G/TBT/N/QAT/690, G/TBT/N/SAU/1360, G/TBT/N/YEM/296")</f>
        <v xml:space="preserve"> G/TBT/N/ARE/631, G/TBT/N/BHR/715, G/TBT/N/KWT/695, G/TBT/N/OMN/539, G/TBT/N/QAT/690, G/TBT/N/SAU/1360, G/TBT/N/YEM/296</v>
      </c>
      <c r="C102" s="6" t="s">
        <v>95</v>
      </c>
      <c r="D102" s="8" t="s">
        <v>245</v>
      </c>
      <c r="E102" s="8" t="s">
        <v>246</v>
      </c>
      <c r="F102" s="8" t="s">
        <v>98</v>
      </c>
      <c r="G102" s="8" t="s">
        <v>20</v>
      </c>
      <c r="H102" s="8" t="s">
        <v>90</v>
      </c>
      <c r="I102" s="8" t="s">
        <v>121</v>
      </c>
      <c r="J102" s="8" t="s">
        <v>61</v>
      </c>
      <c r="K102" s="6"/>
      <c r="L102" s="7">
        <v>45648</v>
      </c>
      <c r="M102" s="6" t="s">
        <v>22</v>
      </c>
      <c r="N102" s="8" t="s">
        <v>247</v>
      </c>
      <c r="O102" s="6" t="str">
        <f>HYPERLINK("https://docs.wto.org/imrd/directdoc.asp?DDFDocuments/t/G/TBTN24/ARE631.DOCX", "https://docs.wto.org/imrd/directdoc.asp?DDFDocuments/t/G/TBTN24/ARE631.DOCX")</f>
        <v>https://docs.wto.org/imrd/directdoc.asp?DDFDocuments/t/G/TBTN24/ARE631.DOCX</v>
      </c>
      <c r="P102" s="6" t="str">
        <f>HYPERLINK("https://docs.wto.org/imrd/directdoc.asp?DDFDocuments/u/G/TBTN24/ARE631.DOCX", "https://docs.wto.org/imrd/directdoc.asp?DDFDocuments/u/G/TBTN24/ARE631.DOCX")</f>
        <v>https://docs.wto.org/imrd/directdoc.asp?DDFDocuments/u/G/TBTN24/ARE631.DOCX</v>
      </c>
      <c r="Q102" s="6" t="str">
        <f>HYPERLINK("https://docs.wto.org/imrd/directdoc.asp?DDFDocuments/v/G/TBTN24/ARE631.DOCX", "https://docs.wto.org/imrd/directdoc.asp?DDFDocuments/v/G/TBTN24/ARE631.DOCX")</f>
        <v>https://docs.wto.org/imrd/directdoc.asp?DDFDocuments/v/G/TBTN24/ARE631.DOCX</v>
      </c>
    </row>
    <row r="103" spans="1:17" ht="28.8" x14ac:dyDescent="0.3">
      <c r="A103" s="10" t="s">
        <v>1015</v>
      </c>
      <c r="B103" s="9" t="str">
        <f>HYPERLINK("https://eping.wto.org/en/Search?viewData= G/TBT/N/ARE/630, G/TBT/N/BHR/714, G/TBT/N/KWT/694, G/TBT/N/OMN/538, G/TBT/N/QAT/689, G/TBT/N/SAU/1359, G/TBT/N/YEM/295"," G/TBT/N/ARE/630, G/TBT/N/BHR/714, G/TBT/N/KWT/694, G/TBT/N/OMN/538, G/TBT/N/QAT/689, G/TBT/N/SAU/1359, G/TBT/N/YEM/295")</f>
        <v xml:space="preserve"> G/TBT/N/ARE/630, G/TBT/N/BHR/714, G/TBT/N/KWT/694, G/TBT/N/OMN/538, G/TBT/N/QAT/689, G/TBT/N/SAU/1359, G/TBT/N/YEM/295</v>
      </c>
      <c r="C103" s="6" t="s">
        <v>75</v>
      </c>
      <c r="D103" s="8" t="s">
        <v>236</v>
      </c>
      <c r="E103" s="8" t="s">
        <v>237</v>
      </c>
      <c r="F103" s="8" t="s">
        <v>98</v>
      </c>
      <c r="G103" s="8" t="s">
        <v>20</v>
      </c>
      <c r="H103" s="8" t="s">
        <v>90</v>
      </c>
      <c r="I103" s="8" t="s">
        <v>121</v>
      </c>
      <c r="J103" s="8" t="s">
        <v>238</v>
      </c>
      <c r="K103" s="6"/>
      <c r="L103" s="7">
        <v>45648</v>
      </c>
      <c r="M103" s="6" t="s">
        <v>22</v>
      </c>
      <c r="N103" s="8" t="s">
        <v>239</v>
      </c>
      <c r="O103" s="6" t="str">
        <f>HYPERLINK("https://docs.wto.org/imrd/directdoc.asp?DDFDocuments/t/G/TBTN24/ARE630.DOCX", "https://docs.wto.org/imrd/directdoc.asp?DDFDocuments/t/G/TBTN24/ARE630.DOCX")</f>
        <v>https://docs.wto.org/imrd/directdoc.asp?DDFDocuments/t/G/TBTN24/ARE630.DOCX</v>
      </c>
      <c r="P103" s="6" t="str">
        <f>HYPERLINK("https://docs.wto.org/imrd/directdoc.asp?DDFDocuments/u/G/TBTN24/ARE630.DOCX", "https://docs.wto.org/imrd/directdoc.asp?DDFDocuments/u/G/TBTN24/ARE630.DOCX")</f>
        <v>https://docs.wto.org/imrd/directdoc.asp?DDFDocuments/u/G/TBTN24/ARE630.DOCX</v>
      </c>
      <c r="Q103" s="6" t="str">
        <f>HYPERLINK("https://docs.wto.org/imrd/directdoc.asp?DDFDocuments/v/G/TBTN24/ARE630.DOCX", "https://docs.wto.org/imrd/directdoc.asp?DDFDocuments/v/G/TBTN24/ARE630.DOCX")</f>
        <v>https://docs.wto.org/imrd/directdoc.asp?DDFDocuments/v/G/TBTN24/ARE630.DOCX</v>
      </c>
    </row>
    <row r="104" spans="1:17" ht="28.8" x14ac:dyDescent="0.3">
      <c r="A104" s="10" t="s">
        <v>1015</v>
      </c>
      <c r="B104" s="9" t="str">
        <f>HYPERLINK("https://eping.wto.org/en/Search?viewData= G/TBT/N/ARE/630, G/TBT/N/BHR/714, G/TBT/N/KWT/694, G/TBT/N/OMN/538, G/TBT/N/QAT/689, G/TBT/N/SAU/1359, G/TBT/N/YEM/295"," G/TBT/N/ARE/630, G/TBT/N/BHR/714, G/TBT/N/KWT/694, G/TBT/N/OMN/538, G/TBT/N/QAT/689, G/TBT/N/SAU/1359, G/TBT/N/YEM/295")</f>
        <v xml:space="preserve"> G/TBT/N/ARE/630, G/TBT/N/BHR/714, G/TBT/N/KWT/694, G/TBT/N/OMN/538, G/TBT/N/QAT/689, G/TBT/N/SAU/1359, G/TBT/N/YEM/295</v>
      </c>
      <c r="C104" s="6" t="s">
        <v>54</v>
      </c>
      <c r="D104" s="8" t="s">
        <v>236</v>
      </c>
      <c r="E104" s="8" t="s">
        <v>237</v>
      </c>
      <c r="F104" s="8" t="s">
        <v>98</v>
      </c>
      <c r="G104" s="8" t="s">
        <v>20</v>
      </c>
      <c r="H104" s="8" t="s">
        <v>90</v>
      </c>
      <c r="I104" s="8" t="s">
        <v>121</v>
      </c>
      <c r="J104" s="8" t="s">
        <v>238</v>
      </c>
      <c r="K104" s="6"/>
      <c r="L104" s="7">
        <v>45648</v>
      </c>
      <c r="M104" s="6" t="s">
        <v>22</v>
      </c>
      <c r="N104" s="8" t="s">
        <v>239</v>
      </c>
      <c r="O104" s="6" t="str">
        <f>HYPERLINK("https://docs.wto.org/imrd/directdoc.asp?DDFDocuments/t/G/TBTN24/ARE630.DOCX", "https://docs.wto.org/imrd/directdoc.asp?DDFDocuments/t/G/TBTN24/ARE630.DOCX")</f>
        <v>https://docs.wto.org/imrd/directdoc.asp?DDFDocuments/t/G/TBTN24/ARE630.DOCX</v>
      </c>
      <c r="P104" s="6" t="str">
        <f>HYPERLINK("https://docs.wto.org/imrd/directdoc.asp?DDFDocuments/u/G/TBTN24/ARE630.DOCX", "https://docs.wto.org/imrd/directdoc.asp?DDFDocuments/u/G/TBTN24/ARE630.DOCX")</f>
        <v>https://docs.wto.org/imrd/directdoc.asp?DDFDocuments/u/G/TBTN24/ARE630.DOCX</v>
      </c>
      <c r="Q104" s="6" t="str">
        <f>HYPERLINK("https://docs.wto.org/imrd/directdoc.asp?DDFDocuments/v/G/TBTN24/ARE630.DOCX", "https://docs.wto.org/imrd/directdoc.asp?DDFDocuments/v/G/TBTN24/ARE630.DOCX")</f>
        <v>https://docs.wto.org/imrd/directdoc.asp?DDFDocuments/v/G/TBTN24/ARE630.DOCX</v>
      </c>
    </row>
    <row r="105" spans="1:17" ht="28.8" x14ac:dyDescent="0.3">
      <c r="A105" s="10" t="s">
        <v>1015</v>
      </c>
      <c r="B105" s="9" t="str">
        <f>HYPERLINK("https://eping.wto.org/en/Search?viewData= G/TBT/N/ARE/630, G/TBT/N/BHR/714, G/TBT/N/KWT/694, G/TBT/N/OMN/538, G/TBT/N/QAT/689, G/TBT/N/SAU/1359, G/TBT/N/YEM/295"," G/TBT/N/ARE/630, G/TBT/N/BHR/714, G/TBT/N/KWT/694, G/TBT/N/OMN/538, G/TBT/N/QAT/689, G/TBT/N/SAU/1359, G/TBT/N/YEM/295")</f>
        <v xml:space="preserve"> G/TBT/N/ARE/630, G/TBT/N/BHR/714, G/TBT/N/KWT/694, G/TBT/N/OMN/538, G/TBT/N/QAT/689, G/TBT/N/SAU/1359, G/TBT/N/YEM/295</v>
      </c>
      <c r="C105" s="6" t="s">
        <v>94</v>
      </c>
      <c r="D105" s="8" t="s">
        <v>236</v>
      </c>
      <c r="E105" s="8" t="s">
        <v>237</v>
      </c>
      <c r="F105" s="8" t="s">
        <v>98</v>
      </c>
      <c r="G105" s="8" t="s">
        <v>20</v>
      </c>
      <c r="H105" s="8" t="s">
        <v>90</v>
      </c>
      <c r="I105" s="8" t="s">
        <v>121</v>
      </c>
      <c r="J105" s="8" t="s">
        <v>238</v>
      </c>
      <c r="K105" s="6"/>
      <c r="L105" s="7">
        <v>45648</v>
      </c>
      <c r="M105" s="6" t="s">
        <v>22</v>
      </c>
      <c r="N105" s="8" t="s">
        <v>239</v>
      </c>
      <c r="O105" s="6" t="str">
        <f>HYPERLINK("https://docs.wto.org/imrd/directdoc.asp?DDFDocuments/t/G/TBTN24/ARE630.DOCX", "https://docs.wto.org/imrd/directdoc.asp?DDFDocuments/t/G/TBTN24/ARE630.DOCX")</f>
        <v>https://docs.wto.org/imrd/directdoc.asp?DDFDocuments/t/G/TBTN24/ARE630.DOCX</v>
      </c>
      <c r="P105" s="6" t="str">
        <f>HYPERLINK("https://docs.wto.org/imrd/directdoc.asp?DDFDocuments/u/G/TBTN24/ARE630.DOCX", "https://docs.wto.org/imrd/directdoc.asp?DDFDocuments/u/G/TBTN24/ARE630.DOCX")</f>
        <v>https://docs.wto.org/imrd/directdoc.asp?DDFDocuments/u/G/TBTN24/ARE630.DOCX</v>
      </c>
      <c r="Q105" s="6" t="str">
        <f>HYPERLINK("https://docs.wto.org/imrd/directdoc.asp?DDFDocuments/v/G/TBTN24/ARE630.DOCX", "https://docs.wto.org/imrd/directdoc.asp?DDFDocuments/v/G/TBTN24/ARE630.DOCX")</f>
        <v>https://docs.wto.org/imrd/directdoc.asp?DDFDocuments/v/G/TBTN24/ARE630.DOCX</v>
      </c>
    </row>
    <row r="106" spans="1:17" ht="28.8" x14ac:dyDescent="0.3">
      <c r="A106" s="10" t="s">
        <v>1015</v>
      </c>
      <c r="B106" s="9" t="str">
        <f>HYPERLINK("https://eping.wto.org/en/Search?viewData= G/TBT/N/ARE/630, G/TBT/N/BHR/714, G/TBT/N/KWT/694, G/TBT/N/OMN/538, G/TBT/N/QAT/689, G/TBT/N/SAU/1359, G/TBT/N/YEM/295"," G/TBT/N/ARE/630, G/TBT/N/BHR/714, G/TBT/N/KWT/694, G/TBT/N/OMN/538, G/TBT/N/QAT/689, G/TBT/N/SAU/1359, G/TBT/N/YEM/295")</f>
        <v xml:space="preserve"> G/TBT/N/ARE/630, G/TBT/N/BHR/714, G/TBT/N/KWT/694, G/TBT/N/OMN/538, G/TBT/N/QAT/689, G/TBT/N/SAU/1359, G/TBT/N/YEM/295</v>
      </c>
      <c r="C106" s="6" t="s">
        <v>92</v>
      </c>
      <c r="D106" s="8" t="s">
        <v>236</v>
      </c>
      <c r="E106" s="8" t="s">
        <v>237</v>
      </c>
      <c r="F106" s="8" t="s">
        <v>98</v>
      </c>
      <c r="G106" s="8" t="s">
        <v>20</v>
      </c>
      <c r="H106" s="8" t="s">
        <v>90</v>
      </c>
      <c r="I106" s="8" t="s">
        <v>121</v>
      </c>
      <c r="J106" s="8" t="s">
        <v>238</v>
      </c>
      <c r="K106" s="6"/>
      <c r="L106" s="7">
        <v>45648</v>
      </c>
      <c r="M106" s="6" t="s">
        <v>22</v>
      </c>
      <c r="N106" s="8" t="s">
        <v>239</v>
      </c>
      <c r="O106" s="6" t="str">
        <f>HYPERLINK("https://docs.wto.org/imrd/directdoc.asp?DDFDocuments/t/G/TBTN24/ARE630.DOCX", "https://docs.wto.org/imrd/directdoc.asp?DDFDocuments/t/G/TBTN24/ARE630.DOCX")</f>
        <v>https://docs.wto.org/imrd/directdoc.asp?DDFDocuments/t/G/TBTN24/ARE630.DOCX</v>
      </c>
      <c r="P106" s="6" t="str">
        <f>HYPERLINK("https://docs.wto.org/imrd/directdoc.asp?DDFDocuments/u/G/TBTN24/ARE630.DOCX", "https://docs.wto.org/imrd/directdoc.asp?DDFDocuments/u/G/TBTN24/ARE630.DOCX")</f>
        <v>https://docs.wto.org/imrd/directdoc.asp?DDFDocuments/u/G/TBTN24/ARE630.DOCX</v>
      </c>
      <c r="Q106" s="6" t="str">
        <f>HYPERLINK("https://docs.wto.org/imrd/directdoc.asp?DDFDocuments/v/G/TBTN24/ARE630.DOCX", "https://docs.wto.org/imrd/directdoc.asp?DDFDocuments/v/G/TBTN24/ARE630.DOCX")</f>
        <v>https://docs.wto.org/imrd/directdoc.asp?DDFDocuments/v/G/TBTN24/ARE630.DOCX</v>
      </c>
    </row>
    <row r="107" spans="1:17" ht="28.8" x14ac:dyDescent="0.3">
      <c r="A107" s="10" t="s">
        <v>1015</v>
      </c>
      <c r="B107" s="9" t="str">
        <f>HYPERLINK("https://eping.wto.org/en/Search?viewData= G/TBT/N/IND/348"," G/TBT/N/IND/348")</f>
        <v xml:space="preserve"> G/TBT/N/IND/348</v>
      </c>
      <c r="C107" s="6" t="s">
        <v>70</v>
      </c>
      <c r="D107" s="8" t="s">
        <v>323</v>
      </c>
      <c r="E107" s="8" t="s">
        <v>324</v>
      </c>
      <c r="F107" s="8" t="s">
        <v>73</v>
      </c>
      <c r="G107" s="8" t="s">
        <v>20</v>
      </c>
      <c r="H107" s="8" t="s">
        <v>90</v>
      </c>
      <c r="I107" s="8" t="s">
        <v>37</v>
      </c>
      <c r="J107" s="8" t="s">
        <v>61</v>
      </c>
      <c r="K107" s="6"/>
      <c r="L107" s="7">
        <v>45646</v>
      </c>
      <c r="M107" s="6" t="s">
        <v>22</v>
      </c>
      <c r="N107" s="8" t="s">
        <v>325</v>
      </c>
      <c r="O107" s="6" t="str">
        <f>HYPERLINK("https://docs.wto.org/imrd/directdoc.asp?DDFDocuments/t/G/TBTN24/IND348.DOCX", "https://docs.wto.org/imrd/directdoc.asp?DDFDocuments/t/G/TBTN24/IND348.DOCX")</f>
        <v>https://docs.wto.org/imrd/directdoc.asp?DDFDocuments/t/G/TBTN24/IND348.DOCX</v>
      </c>
      <c r="P107" s="6" t="str">
        <f>HYPERLINK("https://docs.wto.org/imrd/directdoc.asp?DDFDocuments/u/G/TBTN24/IND348.DOCX", "https://docs.wto.org/imrd/directdoc.asp?DDFDocuments/u/G/TBTN24/IND348.DOCX")</f>
        <v>https://docs.wto.org/imrd/directdoc.asp?DDFDocuments/u/G/TBTN24/IND348.DOCX</v>
      </c>
      <c r="Q107" s="6" t="str">
        <f>HYPERLINK("https://docs.wto.org/imrd/directdoc.asp?DDFDocuments/v/G/TBTN24/IND348.DOCX", "https://docs.wto.org/imrd/directdoc.asp?DDFDocuments/v/G/TBTN24/IND348.DOCX")</f>
        <v>https://docs.wto.org/imrd/directdoc.asp?DDFDocuments/v/G/TBTN24/IND348.DOCX</v>
      </c>
    </row>
    <row r="108" spans="1:17" ht="28.8" x14ac:dyDescent="0.3">
      <c r="A108" s="10" t="s">
        <v>1015</v>
      </c>
      <c r="B108" s="9" t="str">
        <f>HYPERLINK("https://eping.wto.org/en/Search?viewData= G/TBT/N/KEN/1691"," G/TBT/N/KEN/1691")</f>
        <v xml:space="preserve"> G/TBT/N/KEN/1691</v>
      </c>
      <c r="C108" s="6" t="s">
        <v>342</v>
      </c>
      <c r="D108" s="8" t="s">
        <v>370</v>
      </c>
      <c r="E108" s="8" t="s">
        <v>371</v>
      </c>
      <c r="F108" s="8" t="s">
        <v>372</v>
      </c>
      <c r="G108" s="8" t="s">
        <v>373</v>
      </c>
      <c r="H108" s="8" t="s">
        <v>90</v>
      </c>
      <c r="I108" s="8" t="s">
        <v>374</v>
      </c>
      <c r="J108" s="8" t="s">
        <v>61</v>
      </c>
      <c r="K108" s="6"/>
      <c r="L108" s="7">
        <v>45643</v>
      </c>
      <c r="M108" s="6" t="s">
        <v>22</v>
      </c>
      <c r="N108" s="8" t="s">
        <v>375</v>
      </c>
      <c r="O108" s="6" t="str">
        <f>HYPERLINK("https://docs.wto.org/imrd/directdoc.asp?DDFDocuments/t/G/TBTN24/KEN1691.DOCX", "https://docs.wto.org/imrd/directdoc.asp?DDFDocuments/t/G/TBTN24/KEN1691.DOCX")</f>
        <v>https://docs.wto.org/imrd/directdoc.asp?DDFDocuments/t/G/TBTN24/KEN1691.DOCX</v>
      </c>
      <c r="P108" s="6" t="str">
        <f>HYPERLINK("https://docs.wto.org/imrd/directdoc.asp?DDFDocuments/u/G/TBTN24/KEN1691.DOCX", "https://docs.wto.org/imrd/directdoc.asp?DDFDocuments/u/G/TBTN24/KEN1691.DOCX")</f>
        <v>https://docs.wto.org/imrd/directdoc.asp?DDFDocuments/u/G/TBTN24/KEN1691.DOCX</v>
      </c>
      <c r="Q108" s="6" t="str">
        <f>HYPERLINK("https://docs.wto.org/imrd/directdoc.asp?DDFDocuments/v/G/TBTN24/KEN1691.DOCX", "https://docs.wto.org/imrd/directdoc.asp?DDFDocuments/v/G/TBTN24/KEN1691.DOCX")</f>
        <v>https://docs.wto.org/imrd/directdoc.asp?DDFDocuments/v/G/TBTN24/KEN1691.DOCX</v>
      </c>
    </row>
    <row r="109" spans="1:17" ht="28.8" x14ac:dyDescent="0.3">
      <c r="A109" s="10" t="s">
        <v>1015</v>
      </c>
      <c r="B109" s="9" t="str">
        <f>HYPERLINK("https://eping.wto.org/en/Search?viewData= G/TBT/N/KEN/1692"," G/TBT/N/KEN/1692")</f>
        <v xml:space="preserve"> G/TBT/N/KEN/1692</v>
      </c>
      <c r="C109" s="6" t="s">
        <v>342</v>
      </c>
      <c r="D109" s="8" t="s">
        <v>388</v>
      </c>
      <c r="E109" s="8" t="s">
        <v>389</v>
      </c>
      <c r="F109" s="8" t="s">
        <v>390</v>
      </c>
      <c r="G109" s="8" t="s">
        <v>391</v>
      </c>
      <c r="H109" s="8" t="s">
        <v>90</v>
      </c>
      <c r="I109" s="8" t="s">
        <v>374</v>
      </c>
      <c r="J109" s="8" t="s">
        <v>61</v>
      </c>
      <c r="K109" s="6"/>
      <c r="L109" s="7">
        <v>45643</v>
      </c>
      <c r="M109" s="6" t="s">
        <v>22</v>
      </c>
      <c r="N109" s="8" t="s">
        <v>392</v>
      </c>
      <c r="O109" s="6" t="str">
        <f>HYPERLINK("https://docs.wto.org/imrd/directdoc.asp?DDFDocuments/t/G/TBTN24/KEN1692.DOCX", "https://docs.wto.org/imrd/directdoc.asp?DDFDocuments/t/G/TBTN24/KEN1692.DOCX")</f>
        <v>https://docs.wto.org/imrd/directdoc.asp?DDFDocuments/t/G/TBTN24/KEN1692.DOCX</v>
      </c>
      <c r="P109" s="6" t="str">
        <f>HYPERLINK("https://docs.wto.org/imrd/directdoc.asp?DDFDocuments/u/G/TBTN24/KEN1692.DOCX", "https://docs.wto.org/imrd/directdoc.asp?DDFDocuments/u/G/TBTN24/KEN1692.DOCX")</f>
        <v>https://docs.wto.org/imrd/directdoc.asp?DDFDocuments/u/G/TBTN24/KEN1692.DOCX</v>
      </c>
      <c r="Q109" s="6" t="str">
        <f>HYPERLINK("https://docs.wto.org/imrd/directdoc.asp?DDFDocuments/v/G/TBTN24/KEN1692.DOCX", "https://docs.wto.org/imrd/directdoc.asp?DDFDocuments/v/G/TBTN24/KEN1692.DOCX")</f>
        <v>https://docs.wto.org/imrd/directdoc.asp?DDFDocuments/v/G/TBTN24/KEN1692.DOCX</v>
      </c>
    </row>
    <row r="110" spans="1:17" ht="57.6" x14ac:dyDescent="0.3">
      <c r="A110" s="10" t="s">
        <v>1015</v>
      </c>
      <c r="B110" s="9" t="str">
        <f>HYPERLINK("https://eping.wto.org/en/Search?viewData= G/TBT/N/CAN/731"," G/TBT/N/CAN/731")</f>
        <v xml:space="preserve"> G/TBT/N/CAN/731</v>
      </c>
      <c r="C110" s="6" t="s">
        <v>210</v>
      </c>
      <c r="D110" s="8" t="s">
        <v>796</v>
      </c>
      <c r="E110" s="8" t="s">
        <v>797</v>
      </c>
      <c r="F110" s="8" t="s">
        <v>798</v>
      </c>
      <c r="G110" s="8" t="s">
        <v>799</v>
      </c>
      <c r="H110" s="8" t="s">
        <v>90</v>
      </c>
      <c r="I110" s="8" t="s">
        <v>37</v>
      </c>
      <c r="J110" s="8" t="s">
        <v>61</v>
      </c>
      <c r="K110" s="6"/>
      <c r="L110" s="7">
        <v>45611</v>
      </c>
      <c r="M110" s="6" t="s">
        <v>22</v>
      </c>
      <c r="N110" s="8" t="s">
        <v>800</v>
      </c>
      <c r="O110" s="6" t="str">
        <f>HYPERLINK("https://docs.wto.org/imrd/directdoc.asp?DDFDocuments/t/G/TBTN24/CAN731.DOCX", "https://docs.wto.org/imrd/directdoc.asp?DDFDocuments/t/G/TBTN24/CAN731.DOCX")</f>
        <v>https://docs.wto.org/imrd/directdoc.asp?DDFDocuments/t/G/TBTN24/CAN731.DOCX</v>
      </c>
      <c r="P110" s="6" t="str">
        <f>HYPERLINK("https://docs.wto.org/imrd/directdoc.asp?DDFDocuments/u/G/TBTN24/CAN731.DOCX", "https://docs.wto.org/imrd/directdoc.asp?DDFDocuments/u/G/TBTN24/CAN731.DOCX")</f>
        <v>https://docs.wto.org/imrd/directdoc.asp?DDFDocuments/u/G/TBTN24/CAN731.DOCX</v>
      </c>
      <c r="Q110" s="6" t="str">
        <f>HYPERLINK("https://docs.wto.org/imrd/directdoc.asp?DDFDocuments/v/G/TBTN24/CAN731.DOCX", "https://docs.wto.org/imrd/directdoc.asp?DDFDocuments/v/G/TBTN24/CAN731.DOCX")</f>
        <v>https://docs.wto.org/imrd/directdoc.asp?DDFDocuments/v/G/TBTN24/CAN731.DOCX</v>
      </c>
    </row>
    <row r="111" spans="1:17" ht="86.4" x14ac:dyDescent="0.3">
      <c r="A111" s="10" t="s">
        <v>1083</v>
      </c>
      <c r="B111" s="9" t="str">
        <f>HYPERLINK("https://eping.wto.org/en/Search?viewData= G/TBT/N/MDG/1"," G/TBT/N/MDG/1")</f>
        <v xml:space="preserve"> G/TBT/N/MDG/1</v>
      </c>
      <c r="C111" s="6" t="s">
        <v>654</v>
      </c>
      <c r="D111" s="8" t="s">
        <v>655</v>
      </c>
      <c r="E111" s="8" t="s">
        <v>656</v>
      </c>
      <c r="F111" s="8" t="s">
        <v>657</v>
      </c>
      <c r="G111" s="8" t="s">
        <v>658</v>
      </c>
      <c r="H111" s="8" t="s">
        <v>659</v>
      </c>
      <c r="I111" s="8" t="s">
        <v>660</v>
      </c>
      <c r="J111" s="8" t="s">
        <v>61</v>
      </c>
      <c r="K111" s="6"/>
      <c r="L111" s="7">
        <v>45634</v>
      </c>
      <c r="M111" s="6" t="s">
        <v>22</v>
      </c>
      <c r="N111" s="8" t="s">
        <v>661</v>
      </c>
      <c r="O111" s="6" t="str">
        <f>HYPERLINK("https://docs.wto.org/imrd/directdoc.asp?DDFDocuments/t/G/TBTN24/MDG1.DOCX", "https://docs.wto.org/imrd/directdoc.asp?DDFDocuments/t/G/TBTN24/MDG1.DOCX")</f>
        <v>https://docs.wto.org/imrd/directdoc.asp?DDFDocuments/t/G/TBTN24/MDG1.DOCX</v>
      </c>
      <c r="P111" s="6" t="str">
        <f>HYPERLINK("https://docs.wto.org/imrd/directdoc.asp?DDFDocuments/u/G/TBTN24/MDG1.DOCX", "https://docs.wto.org/imrd/directdoc.asp?DDFDocuments/u/G/TBTN24/MDG1.DOCX")</f>
        <v>https://docs.wto.org/imrd/directdoc.asp?DDFDocuments/u/G/TBTN24/MDG1.DOCX</v>
      </c>
      <c r="Q111" s="6" t="str">
        <f>HYPERLINK("https://docs.wto.org/imrd/directdoc.asp?DDFDocuments/v/G/TBTN24/MDG1.DOCX", "https://docs.wto.org/imrd/directdoc.asp?DDFDocuments/v/G/TBTN24/MDG1.DOCX")</f>
        <v>https://docs.wto.org/imrd/directdoc.asp?DDFDocuments/v/G/TBTN24/MDG1.DOCX</v>
      </c>
    </row>
    <row r="112" spans="1:17" ht="158.4" x14ac:dyDescent="0.3">
      <c r="A112" t="s">
        <v>1019</v>
      </c>
      <c r="B112" s="9" t="str">
        <f>HYPERLINK("https://eping.wto.org/en/Search?viewData= G/TBT/N/IDN/168"," G/TBT/N/IDN/168")</f>
        <v xml:space="preserve"> G/TBT/N/IDN/168</v>
      </c>
      <c r="C112" s="6" t="s">
        <v>116</v>
      </c>
      <c r="D112" s="8" t="s">
        <v>117</v>
      </c>
      <c r="E112" s="8" t="s">
        <v>118</v>
      </c>
      <c r="F112" s="8" t="s">
        <v>119</v>
      </c>
      <c r="G112" s="8" t="s">
        <v>20</v>
      </c>
      <c r="H112" s="8" t="s">
        <v>120</v>
      </c>
      <c r="I112" s="8" t="s">
        <v>121</v>
      </c>
      <c r="J112" s="8" t="s">
        <v>20</v>
      </c>
      <c r="K112" s="6"/>
      <c r="L112" s="7">
        <v>45655</v>
      </c>
      <c r="M112" s="6" t="s">
        <v>22</v>
      </c>
      <c r="N112" s="8" t="s">
        <v>122</v>
      </c>
      <c r="O112" s="6" t="str">
        <f>HYPERLINK("https://docs.wto.org/imrd/directdoc.asp?DDFDocuments/t/G/TBTN24/IDN168.DOCX", "https://docs.wto.org/imrd/directdoc.asp?DDFDocuments/t/G/TBTN24/IDN168.DOCX")</f>
        <v>https://docs.wto.org/imrd/directdoc.asp?DDFDocuments/t/G/TBTN24/IDN168.DOCX</v>
      </c>
      <c r="P112" s="6"/>
      <c r="Q112" s="6"/>
    </row>
    <row r="113" spans="1:17" ht="100.8" x14ac:dyDescent="0.3">
      <c r="A113" s="10" t="s">
        <v>1080</v>
      </c>
      <c r="B113" s="9" t="str">
        <f>HYPERLINK("https://eping.wto.org/en/Search?viewData= G/TBT/N/RWA/1077"," G/TBT/N/RWA/1077")</f>
        <v xml:space="preserve"> G/TBT/N/RWA/1077</v>
      </c>
      <c r="C113" s="6" t="s">
        <v>327</v>
      </c>
      <c r="D113" s="8" t="s">
        <v>628</v>
      </c>
      <c r="E113" s="8" t="s">
        <v>629</v>
      </c>
      <c r="F113" s="8" t="s">
        <v>630</v>
      </c>
      <c r="G113" s="8" t="s">
        <v>20</v>
      </c>
      <c r="H113" s="8" t="s">
        <v>631</v>
      </c>
      <c r="I113" s="8" t="s">
        <v>332</v>
      </c>
      <c r="J113" s="8" t="s">
        <v>20</v>
      </c>
      <c r="K113" s="6"/>
      <c r="L113" s="7">
        <v>45635</v>
      </c>
      <c r="M113" s="6" t="s">
        <v>22</v>
      </c>
      <c r="N113" s="8" t="s">
        <v>632</v>
      </c>
      <c r="O113" s="6" t="str">
        <f>HYPERLINK("https://docs.wto.org/imrd/directdoc.asp?DDFDocuments/t/G/TBTN24/RWA1077.DOCX", "https://docs.wto.org/imrd/directdoc.asp?DDFDocuments/t/G/TBTN24/RWA1077.DOCX")</f>
        <v>https://docs.wto.org/imrd/directdoc.asp?DDFDocuments/t/G/TBTN24/RWA1077.DOCX</v>
      </c>
      <c r="P113" s="6" t="str">
        <f>HYPERLINK("https://docs.wto.org/imrd/directdoc.asp?DDFDocuments/u/G/TBTN24/RWA1077.DOCX", "https://docs.wto.org/imrd/directdoc.asp?DDFDocuments/u/G/TBTN24/RWA1077.DOCX")</f>
        <v>https://docs.wto.org/imrd/directdoc.asp?DDFDocuments/u/G/TBTN24/RWA1077.DOCX</v>
      </c>
      <c r="Q113" s="6" t="str">
        <f>HYPERLINK("https://docs.wto.org/imrd/directdoc.asp?DDFDocuments/v/G/TBTN24/RWA1077.DOCX", "https://docs.wto.org/imrd/directdoc.asp?DDFDocuments/v/G/TBTN24/RWA1077.DOCX")</f>
        <v>https://docs.wto.org/imrd/directdoc.asp?DDFDocuments/v/G/TBTN24/RWA1077.DOCX</v>
      </c>
    </row>
    <row r="114" spans="1:17" ht="43.2" x14ac:dyDescent="0.3">
      <c r="A114" t="s">
        <v>1033</v>
      </c>
      <c r="B114" s="9" t="str">
        <f>HYPERLINK("https://eping.wto.org/en/Search?viewData= G/TBT/N/BHR/716"," G/TBT/N/BHR/716")</f>
        <v xml:space="preserve"> G/TBT/N/BHR/716</v>
      </c>
      <c r="C114" s="6" t="s">
        <v>92</v>
      </c>
      <c r="D114" s="8" t="s">
        <v>227</v>
      </c>
      <c r="E114" s="8" t="s">
        <v>228</v>
      </c>
      <c r="F114" s="8" t="s">
        <v>229</v>
      </c>
      <c r="G114" s="8" t="s">
        <v>20</v>
      </c>
      <c r="H114" s="8" t="s">
        <v>133</v>
      </c>
      <c r="I114" s="8" t="s">
        <v>147</v>
      </c>
      <c r="J114" s="8" t="s">
        <v>20</v>
      </c>
      <c r="K114" s="6"/>
      <c r="L114" s="7">
        <v>45649</v>
      </c>
      <c r="M114" s="6" t="s">
        <v>22</v>
      </c>
      <c r="N114" s="8" t="s">
        <v>230</v>
      </c>
      <c r="O114" s="6" t="str">
        <f>HYPERLINK("https://docs.wto.org/imrd/directdoc.asp?DDFDocuments/t/G/TBTN24/BHR716.DOCX", "https://docs.wto.org/imrd/directdoc.asp?DDFDocuments/t/G/TBTN24/BHR716.DOCX")</f>
        <v>https://docs.wto.org/imrd/directdoc.asp?DDFDocuments/t/G/TBTN24/BHR716.DOCX</v>
      </c>
      <c r="P114" s="6"/>
      <c r="Q114" s="6" t="str">
        <f>HYPERLINK("https://docs.wto.org/imrd/directdoc.asp?DDFDocuments/v/G/TBTN24/BHR716.DOCX", "https://docs.wto.org/imrd/directdoc.asp?DDFDocuments/v/G/TBTN24/BHR716.DOCX")</f>
        <v>https://docs.wto.org/imrd/directdoc.asp?DDFDocuments/v/G/TBTN24/BHR716.DOCX</v>
      </c>
    </row>
    <row r="115" spans="1:17" ht="43.2" x14ac:dyDescent="0.3">
      <c r="A115" s="10" t="s">
        <v>1078</v>
      </c>
      <c r="B115" s="9" t="str">
        <f>HYPERLINK("https://eping.wto.org/en/Search?viewData= G/TBT/N/RWA/1075"," G/TBT/N/RWA/1075")</f>
        <v xml:space="preserve"> G/TBT/N/RWA/1075</v>
      </c>
      <c r="C115" s="6" t="s">
        <v>327</v>
      </c>
      <c r="D115" s="8" t="s">
        <v>612</v>
      </c>
      <c r="E115" s="8" t="s">
        <v>613</v>
      </c>
      <c r="F115" s="8" t="s">
        <v>614</v>
      </c>
      <c r="G115" s="8" t="s">
        <v>20</v>
      </c>
      <c r="H115" s="8" t="s">
        <v>615</v>
      </c>
      <c r="I115" s="8" t="s">
        <v>332</v>
      </c>
      <c r="J115" s="8" t="s">
        <v>20</v>
      </c>
      <c r="K115" s="6"/>
      <c r="L115" s="7">
        <v>45635</v>
      </c>
      <c r="M115" s="6" t="s">
        <v>22</v>
      </c>
      <c r="N115" s="8" t="s">
        <v>616</v>
      </c>
      <c r="O115" s="6" t="str">
        <f>HYPERLINK("https://docs.wto.org/imrd/directdoc.asp?DDFDocuments/t/G/TBTN24/RWA1075.DOCX", "https://docs.wto.org/imrd/directdoc.asp?DDFDocuments/t/G/TBTN24/RWA1075.DOCX")</f>
        <v>https://docs.wto.org/imrd/directdoc.asp?DDFDocuments/t/G/TBTN24/RWA1075.DOCX</v>
      </c>
      <c r="P115" s="6" t="str">
        <f>HYPERLINK("https://docs.wto.org/imrd/directdoc.asp?DDFDocuments/u/G/TBTN24/RWA1075.DOCX", "https://docs.wto.org/imrd/directdoc.asp?DDFDocuments/u/G/TBTN24/RWA1075.DOCX")</f>
        <v>https://docs.wto.org/imrd/directdoc.asp?DDFDocuments/u/G/TBTN24/RWA1075.DOCX</v>
      </c>
      <c r="Q115" s="6" t="str">
        <f>HYPERLINK("https://docs.wto.org/imrd/directdoc.asp?DDFDocuments/v/G/TBTN24/RWA1075.DOCX", "https://docs.wto.org/imrd/directdoc.asp?DDFDocuments/v/G/TBTN24/RWA1075.DOCX")</f>
        <v>https://docs.wto.org/imrd/directdoc.asp?DDFDocuments/v/G/TBTN24/RWA1075.DOCX</v>
      </c>
    </row>
    <row r="116" spans="1:17" ht="43.2" x14ac:dyDescent="0.3">
      <c r="A116" s="10" t="s">
        <v>1078</v>
      </c>
      <c r="B116" s="9" t="str">
        <f>HYPERLINK("https://eping.wto.org/en/Search?viewData= G/TBT/N/RWA/1080"," G/TBT/N/RWA/1080")</f>
        <v xml:space="preserve"> G/TBT/N/RWA/1080</v>
      </c>
      <c r="C116" s="6" t="s">
        <v>327</v>
      </c>
      <c r="D116" s="8" t="s">
        <v>617</v>
      </c>
      <c r="E116" s="8" t="s">
        <v>618</v>
      </c>
      <c r="F116" s="8" t="s">
        <v>614</v>
      </c>
      <c r="G116" s="8" t="s">
        <v>20</v>
      </c>
      <c r="H116" s="8" t="s">
        <v>615</v>
      </c>
      <c r="I116" s="8" t="s">
        <v>332</v>
      </c>
      <c r="J116" s="8" t="s">
        <v>20</v>
      </c>
      <c r="K116" s="6"/>
      <c r="L116" s="7">
        <v>45635</v>
      </c>
      <c r="M116" s="6" t="s">
        <v>22</v>
      </c>
      <c r="N116" s="8" t="s">
        <v>619</v>
      </c>
      <c r="O116" s="6" t="str">
        <f>HYPERLINK("https://docs.wto.org/imrd/directdoc.asp?DDFDocuments/t/G/TBTN24/RWA1080.DOCX", "https://docs.wto.org/imrd/directdoc.asp?DDFDocuments/t/G/TBTN24/RWA1080.DOCX")</f>
        <v>https://docs.wto.org/imrd/directdoc.asp?DDFDocuments/t/G/TBTN24/RWA1080.DOCX</v>
      </c>
      <c r="P116" s="6" t="str">
        <f>HYPERLINK("https://docs.wto.org/imrd/directdoc.asp?DDFDocuments/u/G/TBTN24/RWA1080.DOCX", "https://docs.wto.org/imrd/directdoc.asp?DDFDocuments/u/G/TBTN24/RWA1080.DOCX")</f>
        <v>https://docs.wto.org/imrd/directdoc.asp?DDFDocuments/u/G/TBTN24/RWA1080.DOCX</v>
      </c>
      <c r="Q116" s="6" t="str">
        <f>HYPERLINK("https://docs.wto.org/imrd/directdoc.asp?DDFDocuments/v/G/TBTN24/RWA1080.DOCX", "https://docs.wto.org/imrd/directdoc.asp?DDFDocuments/v/G/TBTN24/RWA1080.DOCX")</f>
        <v>https://docs.wto.org/imrd/directdoc.asp?DDFDocuments/v/G/TBTN24/RWA1080.DOCX</v>
      </c>
    </row>
    <row r="117" spans="1:17" ht="43.2" x14ac:dyDescent="0.3">
      <c r="A117" s="10" t="s">
        <v>1078</v>
      </c>
      <c r="B117" s="9" t="str">
        <f>HYPERLINK("https://eping.wto.org/en/Search?viewData= G/TBT/N/RWA/1068"," G/TBT/N/RWA/1068")</f>
        <v xml:space="preserve"> G/TBT/N/RWA/1068</v>
      </c>
      <c r="C117" s="6" t="s">
        <v>327</v>
      </c>
      <c r="D117" s="8" t="s">
        <v>625</v>
      </c>
      <c r="E117" s="8" t="s">
        <v>626</v>
      </c>
      <c r="F117" s="8" t="s">
        <v>614</v>
      </c>
      <c r="G117" s="8" t="s">
        <v>20</v>
      </c>
      <c r="H117" s="8" t="s">
        <v>615</v>
      </c>
      <c r="I117" s="8" t="s">
        <v>332</v>
      </c>
      <c r="J117" s="8" t="s">
        <v>20</v>
      </c>
      <c r="K117" s="6"/>
      <c r="L117" s="7">
        <v>45635</v>
      </c>
      <c r="M117" s="6" t="s">
        <v>22</v>
      </c>
      <c r="N117" s="8" t="s">
        <v>627</v>
      </c>
      <c r="O117" s="6" t="str">
        <f>HYPERLINK("https://docs.wto.org/imrd/directdoc.asp?DDFDocuments/t/G/TBTN24/RWA1068.DOCX", "https://docs.wto.org/imrd/directdoc.asp?DDFDocuments/t/G/TBTN24/RWA1068.DOCX")</f>
        <v>https://docs.wto.org/imrd/directdoc.asp?DDFDocuments/t/G/TBTN24/RWA1068.DOCX</v>
      </c>
      <c r="P117" s="6" t="str">
        <f>HYPERLINK("https://docs.wto.org/imrd/directdoc.asp?DDFDocuments/u/G/TBTN24/RWA1068.DOCX", "https://docs.wto.org/imrd/directdoc.asp?DDFDocuments/u/G/TBTN24/RWA1068.DOCX")</f>
        <v>https://docs.wto.org/imrd/directdoc.asp?DDFDocuments/u/G/TBTN24/RWA1068.DOCX</v>
      </c>
      <c r="Q117" s="6" t="str">
        <f>HYPERLINK("https://docs.wto.org/imrd/directdoc.asp?DDFDocuments/v/G/TBTN24/RWA1068.DOCX", "https://docs.wto.org/imrd/directdoc.asp?DDFDocuments/v/G/TBTN24/RWA1068.DOCX")</f>
        <v>https://docs.wto.org/imrd/directdoc.asp?DDFDocuments/v/G/TBTN24/RWA1068.DOCX</v>
      </c>
    </row>
    <row r="118" spans="1:17" ht="43.2" x14ac:dyDescent="0.3">
      <c r="A118" s="10" t="s">
        <v>1078</v>
      </c>
      <c r="B118" s="9" t="str">
        <f>HYPERLINK("https://eping.wto.org/en/Search?viewData= G/TBT/N/RWA/1072"," G/TBT/N/RWA/1072")</f>
        <v xml:space="preserve"> G/TBT/N/RWA/1072</v>
      </c>
      <c r="C118" s="6" t="s">
        <v>327</v>
      </c>
      <c r="D118" s="8" t="s">
        <v>633</v>
      </c>
      <c r="E118" s="8" t="s">
        <v>634</v>
      </c>
      <c r="F118" s="8" t="s">
        <v>614</v>
      </c>
      <c r="G118" s="8" t="s">
        <v>20</v>
      </c>
      <c r="H118" s="8" t="s">
        <v>615</v>
      </c>
      <c r="I118" s="8" t="s">
        <v>332</v>
      </c>
      <c r="J118" s="8" t="s">
        <v>20</v>
      </c>
      <c r="K118" s="6"/>
      <c r="L118" s="7">
        <v>45635</v>
      </c>
      <c r="M118" s="6" t="s">
        <v>22</v>
      </c>
      <c r="N118" s="8" t="s">
        <v>635</v>
      </c>
      <c r="O118" s="6" t="str">
        <f>HYPERLINK("https://docs.wto.org/imrd/directdoc.asp?DDFDocuments/t/G/TBTN24/RWA1072.DOCX", "https://docs.wto.org/imrd/directdoc.asp?DDFDocuments/t/G/TBTN24/RWA1072.DOCX")</f>
        <v>https://docs.wto.org/imrd/directdoc.asp?DDFDocuments/t/G/TBTN24/RWA1072.DOCX</v>
      </c>
      <c r="P118" s="6" t="str">
        <f>HYPERLINK("https://docs.wto.org/imrd/directdoc.asp?DDFDocuments/u/G/TBTN24/RWA1072.DOCX", "https://docs.wto.org/imrd/directdoc.asp?DDFDocuments/u/G/TBTN24/RWA1072.DOCX")</f>
        <v>https://docs.wto.org/imrd/directdoc.asp?DDFDocuments/u/G/TBTN24/RWA1072.DOCX</v>
      </c>
      <c r="Q118" s="6" t="str">
        <f>HYPERLINK("https://docs.wto.org/imrd/directdoc.asp?DDFDocuments/v/G/TBTN24/RWA1072.DOCX", "https://docs.wto.org/imrd/directdoc.asp?DDFDocuments/v/G/TBTN24/RWA1072.DOCX")</f>
        <v>https://docs.wto.org/imrd/directdoc.asp?DDFDocuments/v/G/TBTN24/RWA1072.DOCX</v>
      </c>
    </row>
    <row r="119" spans="1:17" ht="43.2" x14ac:dyDescent="0.3">
      <c r="A119" s="10" t="s">
        <v>1078</v>
      </c>
      <c r="B119" s="9" t="str">
        <f>HYPERLINK("https://eping.wto.org/en/Search?viewData= G/TBT/N/RWA/1074"," G/TBT/N/RWA/1074")</f>
        <v xml:space="preserve"> G/TBT/N/RWA/1074</v>
      </c>
      <c r="C119" s="6" t="s">
        <v>327</v>
      </c>
      <c r="D119" s="8" t="s">
        <v>672</v>
      </c>
      <c r="E119" s="8" t="s">
        <v>673</v>
      </c>
      <c r="F119" s="8" t="s">
        <v>614</v>
      </c>
      <c r="G119" s="8" t="s">
        <v>20</v>
      </c>
      <c r="H119" s="8" t="s">
        <v>615</v>
      </c>
      <c r="I119" s="8" t="s">
        <v>332</v>
      </c>
      <c r="J119" s="8" t="s">
        <v>20</v>
      </c>
      <c r="K119" s="6"/>
      <c r="L119" s="7">
        <v>45635</v>
      </c>
      <c r="M119" s="6" t="s">
        <v>22</v>
      </c>
      <c r="N119" s="8" t="s">
        <v>674</v>
      </c>
      <c r="O119" s="6" t="str">
        <f>HYPERLINK("https://docs.wto.org/imrd/directdoc.asp?DDFDocuments/t/G/TBTN24/RWA1074.DOCX", "https://docs.wto.org/imrd/directdoc.asp?DDFDocuments/t/G/TBTN24/RWA1074.DOCX")</f>
        <v>https://docs.wto.org/imrd/directdoc.asp?DDFDocuments/t/G/TBTN24/RWA1074.DOCX</v>
      </c>
      <c r="P119" s="6" t="str">
        <f>HYPERLINK("https://docs.wto.org/imrd/directdoc.asp?DDFDocuments/u/G/TBTN24/RWA1074.DOCX", "https://docs.wto.org/imrd/directdoc.asp?DDFDocuments/u/G/TBTN24/RWA1074.DOCX")</f>
        <v>https://docs.wto.org/imrd/directdoc.asp?DDFDocuments/u/G/TBTN24/RWA1074.DOCX</v>
      </c>
      <c r="Q119" s="6" t="str">
        <f>HYPERLINK("https://docs.wto.org/imrd/directdoc.asp?DDFDocuments/v/G/TBTN24/RWA1074.DOCX", "https://docs.wto.org/imrd/directdoc.asp?DDFDocuments/v/G/TBTN24/RWA1074.DOCX")</f>
        <v>https://docs.wto.org/imrd/directdoc.asp?DDFDocuments/v/G/TBTN24/RWA1074.DOCX</v>
      </c>
    </row>
    <row r="120" spans="1:17" ht="43.2" x14ac:dyDescent="0.3">
      <c r="A120" s="10" t="s">
        <v>1078</v>
      </c>
      <c r="B120" s="9" t="str">
        <f>HYPERLINK("https://eping.wto.org/en/Search?viewData= G/TBT/N/RWA/1076"," G/TBT/N/RWA/1076")</f>
        <v xml:space="preserve"> G/TBT/N/RWA/1076</v>
      </c>
      <c r="C120" s="6" t="s">
        <v>327</v>
      </c>
      <c r="D120" s="8" t="s">
        <v>675</v>
      </c>
      <c r="E120" s="8" t="s">
        <v>676</v>
      </c>
      <c r="F120" s="8" t="s">
        <v>614</v>
      </c>
      <c r="G120" s="8" t="s">
        <v>20</v>
      </c>
      <c r="H120" s="8" t="s">
        <v>615</v>
      </c>
      <c r="I120" s="8" t="s">
        <v>332</v>
      </c>
      <c r="J120" s="8" t="s">
        <v>20</v>
      </c>
      <c r="K120" s="6"/>
      <c r="L120" s="7">
        <v>45635</v>
      </c>
      <c r="M120" s="6" t="s">
        <v>22</v>
      </c>
      <c r="N120" s="8" t="s">
        <v>677</v>
      </c>
      <c r="O120" s="6" t="str">
        <f>HYPERLINK("https://docs.wto.org/imrd/directdoc.asp?DDFDocuments/t/G/TBTN24/RWA1076.DOCX", "https://docs.wto.org/imrd/directdoc.asp?DDFDocuments/t/G/TBTN24/RWA1076.DOCX")</f>
        <v>https://docs.wto.org/imrd/directdoc.asp?DDFDocuments/t/G/TBTN24/RWA1076.DOCX</v>
      </c>
      <c r="P120" s="6" t="str">
        <f>HYPERLINK("https://docs.wto.org/imrd/directdoc.asp?DDFDocuments/u/G/TBTN24/RWA1076.DOCX", "https://docs.wto.org/imrd/directdoc.asp?DDFDocuments/u/G/TBTN24/RWA1076.DOCX")</f>
        <v>https://docs.wto.org/imrd/directdoc.asp?DDFDocuments/u/G/TBTN24/RWA1076.DOCX</v>
      </c>
      <c r="Q120" s="6" t="str">
        <f>HYPERLINK("https://docs.wto.org/imrd/directdoc.asp?DDFDocuments/v/G/TBTN24/RWA1076.DOCX", "https://docs.wto.org/imrd/directdoc.asp?DDFDocuments/v/G/TBTN24/RWA1076.DOCX")</f>
        <v>https://docs.wto.org/imrd/directdoc.asp?DDFDocuments/v/G/TBTN24/RWA1076.DOCX</v>
      </c>
    </row>
    <row r="121" spans="1:17" ht="57.6" x14ac:dyDescent="0.3">
      <c r="A121" s="10" t="s">
        <v>1078</v>
      </c>
      <c r="B121" s="9" t="str">
        <f>HYPERLINK("https://eping.wto.org/en/Search?viewData= G/TBT/N/RWA/1081"," G/TBT/N/RWA/1081")</f>
        <v xml:space="preserve"> G/TBT/N/RWA/1081</v>
      </c>
      <c r="C121" s="6" t="s">
        <v>327</v>
      </c>
      <c r="D121" s="8" t="s">
        <v>678</v>
      </c>
      <c r="E121" s="8" t="s">
        <v>679</v>
      </c>
      <c r="F121" s="8" t="s">
        <v>614</v>
      </c>
      <c r="G121" s="8" t="s">
        <v>20</v>
      </c>
      <c r="H121" s="8" t="s">
        <v>615</v>
      </c>
      <c r="I121" s="8" t="s">
        <v>332</v>
      </c>
      <c r="J121" s="8" t="s">
        <v>20</v>
      </c>
      <c r="K121" s="6"/>
      <c r="L121" s="7">
        <v>45635</v>
      </c>
      <c r="M121" s="6" t="s">
        <v>22</v>
      </c>
      <c r="N121" s="8" t="s">
        <v>680</v>
      </c>
      <c r="O121" s="6" t="str">
        <f>HYPERLINK("https://docs.wto.org/imrd/directdoc.asp?DDFDocuments/t/G/TBTN24/RWA1081.DOCX", "https://docs.wto.org/imrd/directdoc.asp?DDFDocuments/t/G/TBTN24/RWA1081.DOCX")</f>
        <v>https://docs.wto.org/imrd/directdoc.asp?DDFDocuments/t/G/TBTN24/RWA1081.DOCX</v>
      </c>
      <c r="P121" s="6" t="str">
        <f>HYPERLINK("https://docs.wto.org/imrd/directdoc.asp?DDFDocuments/u/G/TBTN24/RWA1081.DOCX", "https://docs.wto.org/imrd/directdoc.asp?DDFDocuments/u/G/TBTN24/RWA1081.DOCX")</f>
        <v>https://docs.wto.org/imrd/directdoc.asp?DDFDocuments/u/G/TBTN24/RWA1081.DOCX</v>
      </c>
      <c r="Q121" s="6" t="str">
        <f>HYPERLINK("https://docs.wto.org/imrd/directdoc.asp?DDFDocuments/v/G/TBTN24/RWA1081.DOCX", "https://docs.wto.org/imrd/directdoc.asp?DDFDocuments/v/G/TBTN24/RWA1081.DOCX")</f>
        <v>https://docs.wto.org/imrd/directdoc.asp?DDFDocuments/v/G/TBTN24/RWA1081.DOCX</v>
      </c>
    </row>
    <row r="122" spans="1:17" ht="43.2" x14ac:dyDescent="0.3">
      <c r="A122" s="10" t="s">
        <v>1078</v>
      </c>
      <c r="B122" s="9" t="str">
        <f>HYPERLINK("https://eping.wto.org/en/Search?viewData= G/TBT/N/RWA/1070"," G/TBT/N/RWA/1070")</f>
        <v xml:space="preserve"> G/TBT/N/RWA/1070</v>
      </c>
      <c r="C122" s="6" t="s">
        <v>327</v>
      </c>
      <c r="D122" s="8" t="s">
        <v>685</v>
      </c>
      <c r="E122" s="8" t="s">
        <v>686</v>
      </c>
      <c r="F122" s="8" t="s">
        <v>614</v>
      </c>
      <c r="G122" s="8" t="s">
        <v>20</v>
      </c>
      <c r="H122" s="8" t="s">
        <v>615</v>
      </c>
      <c r="I122" s="8" t="s">
        <v>332</v>
      </c>
      <c r="J122" s="8" t="s">
        <v>20</v>
      </c>
      <c r="K122" s="6"/>
      <c r="L122" s="7">
        <v>45635</v>
      </c>
      <c r="M122" s="6" t="s">
        <v>22</v>
      </c>
      <c r="N122" s="8" t="s">
        <v>687</v>
      </c>
      <c r="O122" s="6" t="str">
        <f>HYPERLINK("https://docs.wto.org/imrd/directdoc.asp?DDFDocuments/t/G/TBTN24/RWA1070.DOCX", "https://docs.wto.org/imrd/directdoc.asp?DDFDocuments/t/G/TBTN24/RWA1070.DOCX")</f>
        <v>https://docs.wto.org/imrd/directdoc.asp?DDFDocuments/t/G/TBTN24/RWA1070.DOCX</v>
      </c>
      <c r="P122" s="6" t="str">
        <f>HYPERLINK("https://docs.wto.org/imrd/directdoc.asp?DDFDocuments/u/G/TBTN24/RWA1070.DOCX", "https://docs.wto.org/imrd/directdoc.asp?DDFDocuments/u/G/TBTN24/RWA1070.DOCX")</f>
        <v>https://docs.wto.org/imrd/directdoc.asp?DDFDocuments/u/G/TBTN24/RWA1070.DOCX</v>
      </c>
      <c r="Q122" s="6" t="str">
        <f>HYPERLINK("https://docs.wto.org/imrd/directdoc.asp?DDFDocuments/v/G/TBTN24/RWA1070.DOCX", "https://docs.wto.org/imrd/directdoc.asp?DDFDocuments/v/G/TBTN24/RWA1070.DOCX")</f>
        <v>https://docs.wto.org/imrd/directdoc.asp?DDFDocuments/v/G/TBTN24/RWA1070.DOCX</v>
      </c>
    </row>
    <row r="123" spans="1:17" ht="43.2" x14ac:dyDescent="0.3">
      <c r="A123" s="10" t="s">
        <v>1078</v>
      </c>
      <c r="B123" s="9" t="str">
        <f>HYPERLINK("https://eping.wto.org/en/Search?viewData= G/TBT/N/RWA/1073"," G/TBT/N/RWA/1073")</f>
        <v xml:space="preserve"> G/TBT/N/RWA/1073</v>
      </c>
      <c r="C123" s="6" t="s">
        <v>327</v>
      </c>
      <c r="D123" s="8" t="s">
        <v>688</v>
      </c>
      <c r="E123" s="8" t="s">
        <v>689</v>
      </c>
      <c r="F123" s="8" t="s">
        <v>614</v>
      </c>
      <c r="G123" s="8" t="s">
        <v>20</v>
      </c>
      <c r="H123" s="8" t="s">
        <v>615</v>
      </c>
      <c r="I123" s="8" t="s">
        <v>332</v>
      </c>
      <c r="J123" s="8" t="s">
        <v>20</v>
      </c>
      <c r="K123" s="6"/>
      <c r="L123" s="7">
        <v>45635</v>
      </c>
      <c r="M123" s="6" t="s">
        <v>22</v>
      </c>
      <c r="N123" s="8" t="s">
        <v>690</v>
      </c>
      <c r="O123" s="6" t="str">
        <f>HYPERLINK("https://docs.wto.org/imrd/directdoc.asp?DDFDocuments/t/G/TBTN24/RWA1073.DOCX", "https://docs.wto.org/imrd/directdoc.asp?DDFDocuments/t/G/TBTN24/RWA1073.DOCX")</f>
        <v>https://docs.wto.org/imrd/directdoc.asp?DDFDocuments/t/G/TBTN24/RWA1073.DOCX</v>
      </c>
      <c r="P123" s="6" t="str">
        <f>HYPERLINK("https://docs.wto.org/imrd/directdoc.asp?DDFDocuments/u/G/TBTN24/RWA1073.DOCX", "https://docs.wto.org/imrd/directdoc.asp?DDFDocuments/u/G/TBTN24/RWA1073.DOCX")</f>
        <v>https://docs.wto.org/imrd/directdoc.asp?DDFDocuments/u/G/TBTN24/RWA1073.DOCX</v>
      </c>
      <c r="Q123" s="6" t="str">
        <f>HYPERLINK("https://docs.wto.org/imrd/directdoc.asp?DDFDocuments/v/G/TBTN24/RWA1073.DOCX", "https://docs.wto.org/imrd/directdoc.asp?DDFDocuments/v/G/TBTN24/RWA1073.DOCX")</f>
        <v>https://docs.wto.org/imrd/directdoc.asp?DDFDocuments/v/G/TBTN24/RWA1073.DOCX</v>
      </c>
    </row>
    <row r="124" spans="1:17" ht="43.2" x14ac:dyDescent="0.3">
      <c r="A124" s="10" t="s">
        <v>1078</v>
      </c>
      <c r="B124" s="9" t="str">
        <f>HYPERLINK("https://eping.wto.org/en/Search?viewData= G/TBT/N/RWA/1067"," G/TBT/N/RWA/1067")</f>
        <v xml:space="preserve"> G/TBT/N/RWA/1067</v>
      </c>
      <c r="C124" s="6" t="s">
        <v>327</v>
      </c>
      <c r="D124" s="8" t="s">
        <v>697</v>
      </c>
      <c r="E124" s="8" t="s">
        <v>698</v>
      </c>
      <c r="F124" s="8" t="s">
        <v>614</v>
      </c>
      <c r="G124" s="8" t="s">
        <v>20</v>
      </c>
      <c r="H124" s="8" t="s">
        <v>615</v>
      </c>
      <c r="I124" s="8" t="s">
        <v>332</v>
      </c>
      <c r="J124" s="8" t="s">
        <v>20</v>
      </c>
      <c r="K124" s="6"/>
      <c r="L124" s="7">
        <v>45635</v>
      </c>
      <c r="M124" s="6" t="s">
        <v>22</v>
      </c>
      <c r="N124" s="8" t="s">
        <v>699</v>
      </c>
      <c r="O124" s="6" t="str">
        <f>HYPERLINK("https://docs.wto.org/imrd/directdoc.asp?DDFDocuments/t/G/TBTN24/RWA1067.DOCX", "https://docs.wto.org/imrd/directdoc.asp?DDFDocuments/t/G/TBTN24/RWA1067.DOCX")</f>
        <v>https://docs.wto.org/imrd/directdoc.asp?DDFDocuments/t/G/TBTN24/RWA1067.DOCX</v>
      </c>
      <c r="P124" s="6" t="str">
        <f>HYPERLINK("https://docs.wto.org/imrd/directdoc.asp?DDFDocuments/u/G/TBTN24/RWA1067.DOCX", "https://docs.wto.org/imrd/directdoc.asp?DDFDocuments/u/G/TBTN24/RWA1067.DOCX")</f>
        <v>https://docs.wto.org/imrd/directdoc.asp?DDFDocuments/u/G/TBTN24/RWA1067.DOCX</v>
      </c>
      <c r="Q124" s="6" t="str">
        <f>HYPERLINK("https://docs.wto.org/imrd/directdoc.asp?DDFDocuments/v/G/TBTN24/RWA1067.DOCX", "https://docs.wto.org/imrd/directdoc.asp?DDFDocuments/v/G/TBTN24/RWA1067.DOCX")</f>
        <v>https://docs.wto.org/imrd/directdoc.asp?DDFDocuments/v/G/TBTN24/RWA1067.DOCX</v>
      </c>
    </row>
    <row r="125" spans="1:17" ht="43.2" x14ac:dyDescent="0.3">
      <c r="A125" s="10" t="s">
        <v>1078</v>
      </c>
      <c r="B125" s="9" t="str">
        <f>HYPERLINK("https://eping.wto.org/en/Search?viewData= G/TBT/N/RWA/1069"," G/TBT/N/RWA/1069")</f>
        <v xml:space="preserve"> G/TBT/N/RWA/1069</v>
      </c>
      <c r="C125" s="6" t="s">
        <v>327</v>
      </c>
      <c r="D125" s="8" t="s">
        <v>706</v>
      </c>
      <c r="E125" s="8" t="s">
        <v>707</v>
      </c>
      <c r="F125" s="8" t="s">
        <v>614</v>
      </c>
      <c r="G125" s="8" t="s">
        <v>20</v>
      </c>
      <c r="H125" s="8" t="s">
        <v>615</v>
      </c>
      <c r="I125" s="8" t="s">
        <v>332</v>
      </c>
      <c r="J125" s="8" t="s">
        <v>20</v>
      </c>
      <c r="K125" s="6"/>
      <c r="L125" s="7">
        <v>45635</v>
      </c>
      <c r="M125" s="6" t="s">
        <v>22</v>
      </c>
      <c r="N125" s="8" t="s">
        <v>708</v>
      </c>
      <c r="O125" s="6" t="str">
        <f>HYPERLINK("https://docs.wto.org/imrd/directdoc.asp?DDFDocuments/t/G/TBTN24/RWA1069.DOCX", "https://docs.wto.org/imrd/directdoc.asp?DDFDocuments/t/G/TBTN24/RWA1069.DOCX")</f>
        <v>https://docs.wto.org/imrd/directdoc.asp?DDFDocuments/t/G/TBTN24/RWA1069.DOCX</v>
      </c>
      <c r="P125" s="6" t="str">
        <f>HYPERLINK("https://docs.wto.org/imrd/directdoc.asp?DDFDocuments/u/G/TBTN24/RWA1069.DOCX", "https://docs.wto.org/imrd/directdoc.asp?DDFDocuments/u/G/TBTN24/RWA1069.DOCX")</f>
        <v>https://docs.wto.org/imrd/directdoc.asp?DDFDocuments/u/G/TBTN24/RWA1069.DOCX</v>
      </c>
      <c r="Q125" s="6" t="str">
        <f>HYPERLINK("https://docs.wto.org/imrd/directdoc.asp?DDFDocuments/v/G/TBTN24/RWA1069.DOCX", "https://docs.wto.org/imrd/directdoc.asp?DDFDocuments/v/G/TBTN24/RWA1069.DOCX")</f>
        <v>https://docs.wto.org/imrd/directdoc.asp?DDFDocuments/v/G/TBTN24/RWA1069.DOCX</v>
      </c>
    </row>
    <row r="126" spans="1:17" ht="43.2" x14ac:dyDescent="0.3">
      <c r="A126" s="10" t="s">
        <v>1078</v>
      </c>
      <c r="B126" s="9" t="str">
        <f>HYPERLINK("https://eping.wto.org/en/Search?viewData= G/TBT/N/RWA/1071"," G/TBT/N/RWA/1071")</f>
        <v xml:space="preserve"> G/TBT/N/RWA/1071</v>
      </c>
      <c r="C126" s="6" t="s">
        <v>327</v>
      </c>
      <c r="D126" s="8" t="s">
        <v>709</v>
      </c>
      <c r="E126" s="8" t="s">
        <v>710</v>
      </c>
      <c r="F126" s="8" t="s">
        <v>614</v>
      </c>
      <c r="G126" s="8" t="s">
        <v>20</v>
      </c>
      <c r="H126" s="8" t="s">
        <v>615</v>
      </c>
      <c r="I126" s="8" t="s">
        <v>332</v>
      </c>
      <c r="J126" s="8" t="s">
        <v>20</v>
      </c>
      <c r="K126" s="6"/>
      <c r="L126" s="7">
        <v>45635</v>
      </c>
      <c r="M126" s="6" t="s">
        <v>22</v>
      </c>
      <c r="N126" s="8" t="s">
        <v>711</v>
      </c>
      <c r="O126" s="6" t="str">
        <f>HYPERLINK("https://docs.wto.org/imrd/directdoc.asp?DDFDocuments/t/G/TBTN24/RWA1071.DOCX", "https://docs.wto.org/imrd/directdoc.asp?DDFDocuments/t/G/TBTN24/RWA1071.DOCX")</f>
        <v>https://docs.wto.org/imrd/directdoc.asp?DDFDocuments/t/G/TBTN24/RWA1071.DOCX</v>
      </c>
      <c r="P126" s="6" t="str">
        <f>HYPERLINK("https://docs.wto.org/imrd/directdoc.asp?DDFDocuments/u/G/TBTN24/RWA1071.DOCX", "https://docs.wto.org/imrd/directdoc.asp?DDFDocuments/u/G/TBTN24/RWA1071.DOCX")</f>
        <v>https://docs.wto.org/imrd/directdoc.asp?DDFDocuments/u/G/TBTN24/RWA1071.DOCX</v>
      </c>
      <c r="Q126" s="6" t="str">
        <f>HYPERLINK("https://docs.wto.org/imrd/directdoc.asp?DDFDocuments/v/G/TBTN24/RWA1071.DOCX", "https://docs.wto.org/imrd/directdoc.asp?DDFDocuments/v/G/TBTN24/RWA1071.DOCX")</f>
        <v>https://docs.wto.org/imrd/directdoc.asp?DDFDocuments/v/G/TBTN24/RWA1071.DOCX</v>
      </c>
    </row>
    <row r="127" spans="1:17" ht="86.4" x14ac:dyDescent="0.3">
      <c r="A127" t="s">
        <v>1010</v>
      </c>
      <c r="B127" s="9" t="str">
        <f>HYPERLINK("https://eping.wto.org/en/Search?viewData= G/TBT/N/CHN/1933"," G/TBT/N/CHN/1933")</f>
        <v xml:space="preserve"> G/TBT/N/CHN/1933</v>
      </c>
      <c r="C127" s="6" t="s">
        <v>39</v>
      </c>
      <c r="D127" s="8" t="s">
        <v>40</v>
      </c>
      <c r="E127" s="8" t="s">
        <v>41</v>
      </c>
      <c r="F127" s="8" t="s">
        <v>42</v>
      </c>
      <c r="G127" s="8" t="s">
        <v>43</v>
      </c>
      <c r="H127" s="8" t="s">
        <v>44</v>
      </c>
      <c r="I127" s="8" t="s">
        <v>45</v>
      </c>
      <c r="J127" s="8" t="s">
        <v>20</v>
      </c>
      <c r="K127" s="6"/>
      <c r="L127" s="7">
        <v>45655</v>
      </c>
      <c r="M127" s="6" t="s">
        <v>22</v>
      </c>
      <c r="N127" s="8" t="s">
        <v>46</v>
      </c>
      <c r="O127" s="6" t="str">
        <f>HYPERLINK("https://docs.wto.org/imrd/directdoc.asp?DDFDocuments/t/G/TBTN24/1933.DOCX", "https://docs.wto.org/imrd/directdoc.asp?DDFDocuments/t/G/TBTN24/1933.DOCX")</f>
        <v>https://docs.wto.org/imrd/directdoc.asp?DDFDocuments/t/G/TBTN24/1933.DOCX</v>
      </c>
      <c r="P127" s="6"/>
      <c r="Q127" s="6"/>
    </row>
    <row r="128" spans="1:17" ht="43.2" x14ac:dyDescent="0.3">
      <c r="A128" s="10" t="s">
        <v>1077</v>
      </c>
      <c r="B128" s="9" t="str">
        <f>HYPERLINK("https://eping.wto.org/en/Search?viewData= G/TBT/N/BDI/516, G/TBT/N/KEN/1683, G/TBT/N/RWA/1082, G/TBT/N/TZA/1182, G/TBT/N/UGA/2026"," G/TBT/N/BDI/516, G/TBT/N/KEN/1683, G/TBT/N/RWA/1082, G/TBT/N/TZA/1182, G/TBT/N/UGA/2026")</f>
        <v xml:space="preserve"> G/TBT/N/BDI/516, G/TBT/N/KEN/1683, G/TBT/N/RWA/1082, G/TBT/N/TZA/1182, G/TBT/N/UGA/2026</v>
      </c>
      <c r="C128" s="6" t="s">
        <v>327</v>
      </c>
      <c r="D128" s="8" t="s">
        <v>605</v>
      </c>
      <c r="E128" s="8" t="s">
        <v>606</v>
      </c>
      <c r="F128" s="8" t="s">
        <v>607</v>
      </c>
      <c r="G128" s="8" t="s">
        <v>608</v>
      </c>
      <c r="H128" s="8" t="s">
        <v>609</v>
      </c>
      <c r="I128" s="8" t="s">
        <v>610</v>
      </c>
      <c r="J128" s="8" t="s">
        <v>61</v>
      </c>
      <c r="K128" s="6"/>
      <c r="L128" s="7">
        <v>45636</v>
      </c>
      <c r="M128" s="6" t="s">
        <v>22</v>
      </c>
      <c r="N128" s="8" t="s">
        <v>611</v>
      </c>
      <c r="O128" s="6" t="str">
        <f>HYPERLINK("https://docs.wto.org/imrd/directdoc.asp?DDFDocuments/t/G/TBTN24/BDI516.DOCX", "https://docs.wto.org/imrd/directdoc.asp?DDFDocuments/t/G/TBTN24/BDI516.DOCX")</f>
        <v>https://docs.wto.org/imrd/directdoc.asp?DDFDocuments/t/G/TBTN24/BDI516.DOCX</v>
      </c>
      <c r="P128" s="6" t="str">
        <f>HYPERLINK("https://docs.wto.org/imrd/directdoc.asp?DDFDocuments/u/G/TBTN24/BDI516.DOCX", "https://docs.wto.org/imrd/directdoc.asp?DDFDocuments/u/G/TBTN24/BDI516.DOCX")</f>
        <v>https://docs.wto.org/imrd/directdoc.asp?DDFDocuments/u/G/TBTN24/BDI516.DOCX</v>
      </c>
      <c r="Q128" s="6" t="str">
        <f>HYPERLINK("https://docs.wto.org/imrd/directdoc.asp?DDFDocuments/v/G/TBTN24/BDI516.DOCX", "https://docs.wto.org/imrd/directdoc.asp?DDFDocuments/v/G/TBTN24/BDI516.DOCX")</f>
        <v>https://docs.wto.org/imrd/directdoc.asp?DDFDocuments/v/G/TBTN24/BDI516.DOCX</v>
      </c>
    </row>
    <row r="129" spans="1:17" ht="43.2" x14ac:dyDescent="0.3">
      <c r="A129" s="10" t="s">
        <v>1077</v>
      </c>
      <c r="B129" s="9" t="str">
        <f>HYPERLINK("https://eping.wto.org/en/Search?viewData= G/TBT/N/BDI/516, G/TBT/N/KEN/1683, G/TBT/N/RWA/1082, G/TBT/N/TZA/1182, G/TBT/N/UGA/2026"," G/TBT/N/BDI/516, G/TBT/N/KEN/1683, G/TBT/N/RWA/1082, G/TBT/N/TZA/1182, G/TBT/N/UGA/2026")</f>
        <v xml:space="preserve"> G/TBT/N/BDI/516, G/TBT/N/KEN/1683, G/TBT/N/RWA/1082, G/TBT/N/TZA/1182, G/TBT/N/UGA/2026</v>
      </c>
      <c r="C129" s="6" t="s">
        <v>342</v>
      </c>
      <c r="D129" s="8" t="s">
        <v>605</v>
      </c>
      <c r="E129" s="8" t="s">
        <v>606</v>
      </c>
      <c r="F129" s="8" t="s">
        <v>607</v>
      </c>
      <c r="G129" s="8" t="s">
        <v>608</v>
      </c>
      <c r="H129" s="8" t="s">
        <v>609</v>
      </c>
      <c r="I129" s="8" t="s">
        <v>610</v>
      </c>
      <c r="J129" s="8" t="s">
        <v>61</v>
      </c>
      <c r="K129" s="6"/>
      <c r="L129" s="7">
        <v>45636</v>
      </c>
      <c r="M129" s="6" t="s">
        <v>22</v>
      </c>
      <c r="N129" s="8" t="s">
        <v>611</v>
      </c>
      <c r="O129" s="6" t="str">
        <f>HYPERLINK("https://docs.wto.org/imrd/directdoc.asp?DDFDocuments/t/G/TBTN24/BDI516.DOCX", "https://docs.wto.org/imrd/directdoc.asp?DDFDocuments/t/G/TBTN24/BDI516.DOCX")</f>
        <v>https://docs.wto.org/imrd/directdoc.asp?DDFDocuments/t/G/TBTN24/BDI516.DOCX</v>
      </c>
      <c r="P129" s="6" t="str">
        <f>HYPERLINK("https://docs.wto.org/imrd/directdoc.asp?DDFDocuments/u/G/TBTN24/BDI516.DOCX", "https://docs.wto.org/imrd/directdoc.asp?DDFDocuments/u/G/TBTN24/BDI516.DOCX")</f>
        <v>https://docs.wto.org/imrd/directdoc.asp?DDFDocuments/u/G/TBTN24/BDI516.DOCX</v>
      </c>
      <c r="Q129" s="6" t="str">
        <f>HYPERLINK("https://docs.wto.org/imrd/directdoc.asp?DDFDocuments/v/G/TBTN24/BDI516.DOCX", "https://docs.wto.org/imrd/directdoc.asp?DDFDocuments/v/G/TBTN24/BDI516.DOCX")</f>
        <v>https://docs.wto.org/imrd/directdoc.asp?DDFDocuments/v/G/TBTN24/BDI516.DOCX</v>
      </c>
    </row>
    <row r="130" spans="1:17" ht="43.2" x14ac:dyDescent="0.3">
      <c r="A130" s="10" t="s">
        <v>1077</v>
      </c>
      <c r="B130" s="9" t="str">
        <f>HYPERLINK("https://eping.wto.org/en/Search?viewData= G/TBT/N/BDI/516, G/TBT/N/KEN/1683, G/TBT/N/RWA/1082, G/TBT/N/TZA/1182, G/TBT/N/UGA/2026"," G/TBT/N/BDI/516, G/TBT/N/KEN/1683, G/TBT/N/RWA/1082, G/TBT/N/TZA/1182, G/TBT/N/UGA/2026")</f>
        <v xml:space="preserve"> G/TBT/N/BDI/516, G/TBT/N/KEN/1683, G/TBT/N/RWA/1082, G/TBT/N/TZA/1182, G/TBT/N/UGA/2026</v>
      </c>
      <c r="C130" s="6" t="s">
        <v>387</v>
      </c>
      <c r="D130" s="8" t="s">
        <v>605</v>
      </c>
      <c r="E130" s="8" t="s">
        <v>606</v>
      </c>
      <c r="F130" s="8" t="s">
        <v>607</v>
      </c>
      <c r="G130" s="8" t="s">
        <v>608</v>
      </c>
      <c r="H130" s="8" t="s">
        <v>609</v>
      </c>
      <c r="I130" s="8" t="s">
        <v>610</v>
      </c>
      <c r="J130" s="8" t="s">
        <v>61</v>
      </c>
      <c r="K130" s="6"/>
      <c r="L130" s="7">
        <v>45636</v>
      </c>
      <c r="M130" s="6" t="s">
        <v>22</v>
      </c>
      <c r="N130" s="8" t="s">
        <v>611</v>
      </c>
      <c r="O130" s="6" t="str">
        <f>HYPERLINK("https://docs.wto.org/imrd/directdoc.asp?DDFDocuments/t/G/TBTN24/BDI516.DOCX", "https://docs.wto.org/imrd/directdoc.asp?DDFDocuments/t/G/TBTN24/BDI516.DOCX")</f>
        <v>https://docs.wto.org/imrd/directdoc.asp?DDFDocuments/t/G/TBTN24/BDI516.DOCX</v>
      </c>
      <c r="P130" s="6" t="str">
        <f>HYPERLINK("https://docs.wto.org/imrd/directdoc.asp?DDFDocuments/u/G/TBTN24/BDI516.DOCX", "https://docs.wto.org/imrd/directdoc.asp?DDFDocuments/u/G/TBTN24/BDI516.DOCX")</f>
        <v>https://docs.wto.org/imrd/directdoc.asp?DDFDocuments/u/G/TBTN24/BDI516.DOCX</v>
      </c>
      <c r="Q130" s="6" t="str">
        <f>HYPERLINK("https://docs.wto.org/imrd/directdoc.asp?DDFDocuments/v/G/TBTN24/BDI516.DOCX", "https://docs.wto.org/imrd/directdoc.asp?DDFDocuments/v/G/TBTN24/BDI516.DOCX")</f>
        <v>https://docs.wto.org/imrd/directdoc.asp?DDFDocuments/v/G/TBTN24/BDI516.DOCX</v>
      </c>
    </row>
    <row r="131" spans="1:17" ht="43.2" x14ac:dyDescent="0.3">
      <c r="A131" s="10" t="s">
        <v>1077</v>
      </c>
      <c r="B131" s="9" t="str">
        <f>HYPERLINK("https://eping.wto.org/en/Search?viewData= G/TBT/N/BDI/516, G/TBT/N/KEN/1683, G/TBT/N/RWA/1082, G/TBT/N/TZA/1182, G/TBT/N/UGA/2026"," G/TBT/N/BDI/516, G/TBT/N/KEN/1683, G/TBT/N/RWA/1082, G/TBT/N/TZA/1182, G/TBT/N/UGA/2026")</f>
        <v xml:space="preserve"> G/TBT/N/BDI/516, G/TBT/N/KEN/1683, G/TBT/N/RWA/1082, G/TBT/N/TZA/1182, G/TBT/N/UGA/2026</v>
      </c>
      <c r="C131" s="6" t="s">
        <v>376</v>
      </c>
      <c r="D131" s="8" t="s">
        <v>605</v>
      </c>
      <c r="E131" s="8" t="s">
        <v>606</v>
      </c>
      <c r="F131" s="8" t="s">
        <v>607</v>
      </c>
      <c r="G131" s="8" t="s">
        <v>608</v>
      </c>
      <c r="H131" s="8" t="s">
        <v>609</v>
      </c>
      <c r="I131" s="8" t="s">
        <v>610</v>
      </c>
      <c r="J131" s="8" t="s">
        <v>61</v>
      </c>
      <c r="K131" s="6"/>
      <c r="L131" s="7">
        <v>45636</v>
      </c>
      <c r="M131" s="6" t="s">
        <v>22</v>
      </c>
      <c r="N131" s="8" t="s">
        <v>611</v>
      </c>
      <c r="O131" s="6" t="str">
        <f>HYPERLINK("https://docs.wto.org/imrd/directdoc.asp?DDFDocuments/t/G/TBTN24/BDI516.DOCX", "https://docs.wto.org/imrd/directdoc.asp?DDFDocuments/t/G/TBTN24/BDI516.DOCX")</f>
        <v>https://docs.wto.org/imrd/directdoc.asp?DDFDocuments/t/G/TBTN24/BDI516.DOCX</v>
      </c>
      <c r="P131" s="6" t="str">
        <f>HYPERLINK("https://docs.wto.org/imrd/directdoc.asp?DDFDocuments/u/G/TBTN24/BDI516.DOCX", "https://docs.wto.org/imrd/directdoc.asp?DDFDocuments/u/G/TBTN24/BDI516.DOCX")</f>
        <v>https://docs.wto.org/imrd/directdoc.asp?DDFDocuments/u/G/TBTN24/BDI516.DOCX</v>
      </c>
      <c r="Q131" s="6" t="str">
        <f>HYPERLINK("https://docs.wto.org/imrd/directdoc.asp?DDFDocuments/v/G/TBTN24/BDI516.DOCX", "https://docs.wto.org/imrd/directdoc.asp?DDFDocuments/v/G/TBTN24/BDI516.DOCX")</f>
        <v>https://docs.wto.org/imrd/directdoc.asp?DDFDocuments/v/G/TBTN24/BDI516.DOCX</v>
      </c>
    </row>
    <row r="132" spans="1:17" ht="43.2" x14ac:dyDescent="0.3">
      <c r="A132" s="10" t="s">
        <v>1077</v>
      </c>
      <c r="B132" s="9" t="str">
        <f>HYPERLINK("https://eping.wto.org/en/Search?viewData= G/TBT/N/BDI/516, G/TBT/N/KEN/1683, G/TBT/N/RWA/1082, G/TBT/N/TZA/1182, G/TBT/N/UGA/2026"," G/TBT/N/BDI/516, G/TBT/N/KEN/1683, G/TBT/N/RWA/1082, G/TBT/N/TZA/1182, G/TBT/N/UGA/2026")</f>
        <v xml:space="preserve"> G/TBT/N/BDI/516, G/TBT/N/KEN/1683, G/TBT/N/RWA/1082, G/TBT/N/TZA/1182, G/TBT/N/UGA/2026</v>
      </c>
      <c r="C132" s="6" t="s">
        <v>381</v>
      </c>
      <c r="D132" s="8" t="s">
        <v>605</v>
      </c>
      <c r="E132" s="8" t="s">
        <v>606</v>
      </c>
      <c r="F132" s="8" t="s">
        <v>607</v>
      </c>
      <c r="G132" s="8" t="s">
        <v>608</v>
      </c>
      <c r="H132" s="8" t="s">
        <v>609</v>
      </c>
      <c r="I132" s="8" t="s">
        <v>610</v>
      </c>
      <c r="J132" s="8" t="s">
        <v>61</v>
      </c>
      <c r="K132" s="6"/>
      <c r="L132" s="7">
        <v>45636</v>
      </c>
      <c r="M132" s="6" t="s">
        <v>22</v>
      </c>
      <c r="N132" s="8" t="s">
        <v>611</v>
      </c>
      <c r="O132" s="6" t="str">
        <f>HYPERLINK("https://docs.wto.org/imrd/directdoc.asp?DDFDocuments/t/G/TBTN24/BDI516.DOCX", "https://docs.wto.org/imrd/directdoc.asp?DDFDocuments/t/G/TBTN24/BDI516.DOCX")</f>
        <v>https://docs.wto.org/imrd/directdoc.asp?DDFDocuments/t/G/TBTN24/BDI516.DOCX</v>
      </c>
      <c r="P132" s="6" t="str">
        <f>HYPERLINK("https://docs.wto.org/imrd/directdoc.asp?DDFDocuments/u/G/TBTN24/BDI516.DOCX", "https://docs.wto.org/imrd/directdoc.asp?DDFDocuments/u/G/TBTN24/BDI516.DOCX")</f>
        <v>https://docs.wto.org/imrd/directdoc.asp?DDFDocuments/u/G/TBTN24/BDI516.DOCX</v>
      </c>
      <c r="Q132" s="6" t="str">
        <f>HYPERLINK("https://docs.wto.org/imrd/directdoc.asp?DDFDocuments/v/G/TBTN24/BDI516.DOCX", "https://docs.wto.org/imrd/directdoc.asp?DDFDocuments/v/G/TBTN24/BDI516.DOCX")</f>
        <v>https://docs.wto.org/imrd/directdoc.asp?DDFDocuments/v/G/TBTN24/BDI516.DOCX</v>
      </c>
    </row>
    <row r="133" spans="1:17" ht="43.2" x14ac:dyDescent="0.3">
      <c r="A133" s="10" t="s">
        <v>1056</v>
      </c>
      <c r="B133" s="9" t="str">
        <f>HYPERLINK("https://eping.wto.org/en/Search?viewData= G/TBT/N/CHN/1921"," G/TBT/N/CHN/1921")</f>
        <v xml:space="preserve"> G/TBT/N/CHN/1921</v>
      </c>
      <c r="C133" s="6" t="s">
        <v>39</v>
      </c>
      <c r="D133" s="8" t="s">
        <v>432</v>
      </c>
      <c r="E133" s="8" t="s">
        <v>433</v>
      </c>
      <c r="F133" s="8" t="s">
        <v>434</v>
      </c>
      <c r="G133" s="8" t="s">
        <v>20</v>
      </c>
      <c r="H133" s="8" t="s">
        <v>435</v>
      </c>
      <c r="I133" s="8" t="s">
        <v>436</v>
      </c>
      <c r="J133" s="8" t="s">
        <v>20</v>
      </c>
      <c r="K133" s="6"/>
      <c r="L133" s="7">
        <v>45642</v>
      </c>
      <c r="M133" s="6" t="s">
        <v>22</v>
      </c>
      <c r="N133" s="8" t="s">
        <v>437</v>
      </c>
      <c r="O133" s="6" t="str">
        <f>HYPERLINK("https://docs.wto.org/imrd/directdoc.asp?DDFDocuments/t/G/TBTN24/CHN1921.DOCX", "https://docs.wto.org/imrd/directdoc.asp?DDFDocuments/t/G/TBTN24/CHN1921.DOCX")</f>
        <v>https://docs.wto.org/imrd/directdoc.asp?DDFDocuments/t/G/TBTN24/CHN1921.DOCX</v>
      </c>
      <c r="P133" s="6" t="str">
        <f>HYPERLINK("https://docs.wto.org/imrd/directdoc.asp?DDFDocuments/u/G/TBTN24/CHN1921.DOCX", "https://docs.wto.org/imrd/directdoc.asp?DDFDocuments/u/G/TBTN24/CHN1921.DOCX")</f>
        <v>https://docs.wto.org/imrd/directdoc.asp?DDFDocuments/u/G/TBTN24/CHN1921.DOCX</v>
      </c>
      <c r="Q133" s="6" t="str">
        <f>HYPERLINK("https://docs.wto.org/imrd/directdoc.asp?DDFDocuments/v/G/TBTN24/CHN1921.DOCX", "https://docs.wto.org/imrd/directdoc.asp?DDFDocuments/v/G/TBTN24/CHN1921.DOCX")</f>
        <v>https://docs.wto.org/imrd/directdoc.asp?DDFDocuments/v/G/TBTN24/CHN1921.DOCX</v>
      </c>
    </row>
    <row r="134" spans="1:17" ht="28.8" x14ac:dyDescent="0.3">
      <c r="A134" s="10" t="s">
        <v>1104</v>
      </c>
      <c r="B134" s="9" t="str">
        <f>HYPERLINK("https://eping.wto.org/en/Search?viewData= G/TBT/N/MWI/104"," G/TBT/N/MWI/104")</f>
        <v xml:space="preserve"> G/TBT/N/MWI/104</v>
      </c>
      <c r="C134" s="6" t="s">
        <v>897</v>
      </c>
      <c r="D134" s="8" t="s">
        <v>954</v>
      </c>
      <c r="E134" s="8" t="s">
        <v>955</v>
      </c>
      <c r="F134" s="8" t="s">
        <v>956</v>
      </c>
      <c r="G134" s="8" t="s">
        <v>957</v>
      </c>
      <c r="H134" s="8" t="s">
        <v>909</v>
      </c>
      <c r="I134" s="8" t="s">
        <v>903</v>
      </c>
      <c r="J134" s="8" t="s">
        <v>61</v>
      </c>
      <c r="K134" s="6"/>
      <c r="L134" s="7">
        <v>45626</v>
      </c>
      <c r="M134" s="6" t="s">
        <v>22</v>
      </c>
      <c r="N134" s="8" t="s">
        <v>958</v>
      </c>
      <c r="O134" s="6" t="str">
        <f>HYPERLINK("https://docs.wto.org/imrd/directdoc.asp?DDFDocuments/t/G/TBTN24/MWI104.DOCX", "https://docs.wto.org/imrd/directdoc.asp?DDFDocuments/t/G/TBTN24/MWI104.DOCX")</f>
        <v>https://docs.wto.org/imrd/directdoc.asp?DDFDocuments/t/G/TBTN24/MWI104.DOCX</v>
      </c>
      <c r="P134" s="6" t="str">
        <f>HYPERLINK("https://docs.wto.org/imrd/directdoc.asp?DDFDocuments/u/G/TBTN24/MWI104.DOCX", "https://docs.wto.org/imrd/directdoc.asp?DDFDocuments/u/G/TBTN24/MWI104.DOCX")</f>
        <v>https://docs.wto.org/imrd/directdoc.asp?DDFDocuments/u/G/TBTN24/MWI104.DOCX</v>
      </c>
      <c r="Q134" s="6" t="str">
        <f>HYPERLINK("https://docs.wto.org/imrd/directdoc.asp?DDFDocuments/v/G/TBTN24/MWI104.DOCX", "https://docs.wto.org/imrd/directdoc.asp?DDFDocuments/v/G/TBTN24/MWI104.DOCX")</f>
        <v>https://docs.wto.org/imrd/directdoc.asp?DDFDocuments/v/G/TBTN24/MWI104.DOCX</v>
      </c>
    </row>
    <row r="135" spans="1:17" ht="72" x14ac:dyDescent="0.3">
      <c r="A135" s="10" t="s">
        <v>1113</v>
      </c>
      <c r="B135" s="9" t="str">
        <f>HYPERLINK("https://eping.wto.org/en/Search?viewData= G/TBT/N/JOR/57"," G/TBT/N/JOR/57")</f>
        <v xml:space="preserve"> G/TBT/N/JOR/57</v>
      </c>
      <c r="C135" s="6" t="s">
        <v>851</v>
      </c>
      <c r="D135" s="8" t="s">
        <v>852</v>
      </c>
      <c r="E135" s="8" t="s">
        <v>853</v>
      </c>
      <c r="F135" s="8" t="s">
        <v>854</v>
      </c>
      <c r="G135" s="8" t="s">
        <v>20</v>
      </c>
      <c r="H135" s="8" t="s">
        <v>855</v>
      </c>
      <c r="I135" s="8" t="s">
        <v>856</v>
      </c>
      <c r="J135" s="8" t="s">
        <v>238</v>
      </c>
      <c r="K135" s="6"/>
      <c r="L135" s="7">
        <v>45627</v>
      </c>
      <c r="M135" s="6" t="s">
        <v>22</v>
      </c>
      <c r="N135" s="8" t="s">
        <v>857</v>
      </c>
      <c r="O135" s="6" t="str">
        <f>HYPERLINK("https://docs.wto.org/imrd/directdoc.asp?DDFDocuments/t/G/TBTN24/JOR57.DOCX", "https://docs.wto.org/imrd/directdoc.asp?DDFDocuments/t/G/TBTN24/JOR57.DOCX")</f>
        <v>https://docs.wto.org/imrd/directdoc.asp?DDFDocuments/t/G/TBTN24/JOR57.DOCX</v>
      </c>
      <c r="P135" s="6" t="str">
        <f>HYPERLINK("https://docs.wto.org/imrd/directdoc.asp?DDFDocuments/u/G/TBTN24/JOR57.DOCX", "https://docs.wto.org/imrd/directdoc.asp?DDFDocuments/u/G/TBTN24/JOR57.DOCX")</f>
        <v>https://docs.wto.org/imrd/directdoc.asp?DDFDocuments/u/G/TBTN24/JOR57.DOCX</v>
      </c>
      <c r="Q135" s="6" t="str">
        <f>HYPERLINK("https://docs.wto.org/imrd/directdoc.asp?DDFDocuments/v/G/TBTN24/JOR57.DOCX", "https://docs.wto.org/imrd/directdoc.asp?DDFDocuments/v/G/TBTN24/JOR57.DOCX")</f>
        <v>https://docs.wto.org/imrd/directdoc.asp?DDFDocuments/v/G/TBTN24/JOR57.DOCX</v>
      </c>
    </row>
    <row r="136" spans="1:17" ht="230.4" x14ac:dyDescent="0.3">
      <c r="A136" t="s">
        <v>1023</v>
      </c>
      <c r="B136" s="9" t="str">
        <f>HYPERLINK("https://eping.wto.org/en/Search?viewData= G/TBT/N/EU/1092"," G/TBT/N/EU/1092")</f>
        <v xml:space="preserve"> G/TBT/N/EU/1092</v>
      </c>
      <c r="C136" s="6" t="s">
        <v>129</v>
      </c>
      <c r="D136" s="8" t="s">
        <v>149</v>
      </c>
      <c r="E136" s="8" t="s">
        <v>150</v>
      </c>
      <c r="F136" s="8" t="s">
        <v>151</v>
      </c>
      <c r="G136" s="8" t="s">
        <v>20</v>
      </c>
      <c r="H136" s="8" t="s">
        <v>152</v>
      </c>
      <c r="I136" s="8" t="s">
        <v>153</v>
      </c>
      <c r="J136" s="8" t="s">
        <v>20</v>
      </c>
      <c r="K136" s="6"/>
      <c r="L136" s="7">
        <v>45654</v>
      </c>
      <c r="M136" s="6" t="s">
        <v>22</v>
      </c>
      <c r="N136" s="8" t="s">
        <v>154</v>
      </c>
      <c r="O136" s="6" t="str">
        <f>HYPERLINK("https://docs.wto.org/imrd/directdoc.asp?DDFDocuments/t/G/TBTN24/EU1029.DOCX", "https://docs.wto.org/imrd/directdoc.asp?DDFDocuments/t/G/TBTN24/EU1029.DOCX")</f>
        <v>https://docs.wto.org/imrd/directdoc.asp?DDFDocuments/t/G/TBTN24/EU1029.DOCX</v>
      </c>
      <c r="P136" s="6"/>
      <c r="Q136" s="6"/>
    </row>
    <row r="137" spans="1:17" ht="28.8" x14ac:dyDescent="0.3">
      <c r="A137" t="s">
        <v>1013</v>
      </c>
      <c r="B137" s="9" t="str">
        <f>HYPERLINK("https://eping.wto.org/en/Search?viewData= G/TBT/N/ARE/638, G/TBT/N/BHR/723, G/TBT/N/KWT/703, G/TBT/N/OMN/546, G/TBT/N/QAT/697, G/TBT/N/SAU/1367, G/TBT/N/YEM/303"," G/TBT/N/ARE/638, G/TBT/N/BHR/723, G/TBT/N/KWT/703, G/TBT/N/OMN/546, G/TBT/N/QAT/697, G/TBT/N/SAU/1367, G/TBT/N/YEM/303")</f>
        <v xml:space="preserve"> G/TBT/N/ARE/638, G/TBT/N/BHR/723, G/TBT/N/KWT/703, G/TBT/N/OMN/546, G/TBT/N/QAT/697, G/TBT/N/SAU/1367, G/TBT/N/YEM/303</v>
      </c>
      <c r="C137" s="6" t="s">
        <v>54</v>
      </c>
      <c r="D137" s="8" t="s">
        <v>63</v>
      </c>
      <c r="E137" s="8" t="s">
        <v>64</v>
      </c>
      <c r="F137" s="8" t="s">
        <v>65</v>
      </c>
      <c r="G137" s="8" t="s">
        <v>66</v>
      </c>
      <c r="H137" s="8" t="s">
        <v>67</v>
      </c>
      <c r="I137" s="8" t="s">
        <v>60</v>
      </c>
      <c r="J137" s="8" t="s">
        <v>61</v>
      </c>
      <c r="K137" s="6"/>
      <c r="L137" s="7">
        <v>45655</v>
      </c>
      <c r="M137" s="6" t="s">
        <v>22</v>
      </c>
      <c r="N137" s="8" t="s">
        <v>68</v>
      </c>
      <c r="O137" s="6" t="str">
        <f>HYPERLINK("https://docs.wto.org/imrd/directdoc.asp?DDFDocuments/t/G/TBTN24/ARE638.DOCX", "https://docs.wto.org/imrd/directdoc.asp?DDFDocuments/t/G/TBTN24/ARE638.DOCX")</f>
        <v>https://docs.wto.org/imrd/directdoc.asp?DDFDocuments/t/G/TBTN24/ARE638.DOCX</v>
      </c>
      <c r="P137" s="6"/>
      <c r="Q137" s="6"/>
    </row>
    <row r="138" spans="1:17" ht="28.8" x14ac:dyDescent="0.3">
      <c r="A138" t="s">
        <v>1013</v>
      </c>
      <c r="B138" s="9" t="str">
        <f>HYPERLINK("https://eping.wto.org/en/Search?viewData= G/TBT/N/ARE/638, G/TBT/N/BHR/723, G/TBT/N/KWT/703, G/TBT/N/OMN/546, G/TBT/N/QAT/697, G/TBT/N/SAU/1367, G/TBT/N/YEM/303"," G/TBT/N/ARE/638, G/TBT/N/BHR/723, G/TBT/N/KWT/703, G/TBT/N/OMN/546, G/TBT/N/QAT/697, G/TBT/N/SAU/1367, G/TBT/N/YEM/303")</f>
        <v xml:space="preserve"> G/TBT/N/ARE/638, G/TBT/N/BHR/723, G/TBT/N/KWT/703, G/TBT/N/OMN/546, G/TBT/N/QAT/697, G/TBT/N/SAU/1367, G/TBT/N/YEM/303</v>
      </c>
      <c r="C138" s="6" t="s">
        <v>69</v>
      </c>
      <c r="D138" s="8" t="s">
        <v>63</v>
      </c>
      <c r="E138" s="8" t="s">
        <v>64</v>
      </c>
      <c r="F138" s="8" t="s">
        <v>65</v>
      </c>
      <c r="G138" s="8" t="s">
        <v>66</v>
      </c>
      <c r="H138" s="8" t="s">
        <v>67</v>
      </c>
      <c r="I138" s="8" t="s">
        <v>60</v>
      </c>
      <c r="J138" s="8" t="s">
        <v>61</v>
      </c>
      <c r="K138" s="6"/>
      <c r="L138" s="7">
        <v>45655</v>
      </c>
      <c r="M138" s="6" t="s">
        <v>22</v>
      </c>
      <c r="N138" s="8" t="s">
        <v>68</v>
      </c>
      <c r="O138" s="6" t="str">
        <f>HYPERLINK("https://docs.wto.org/imrd/directdoc.asp?DDFDocuments/t/G/TBTN24/ARE638.DOCX", "https://docs.wto.org/imrd/directdoc.asp?DDFDocuments/t/G/TBTN24/ARE638.DOCX")</f>
        <v>https://docs.wto.org/imrd/directdoc.asp?DDFDocuments/t/G/TBTN24/ARE638.DOCX</v>
      </c>
      <c r="P138" s="6"/>
      <c r="Q138" s="6"/>
    </row>
    <row r="139" spans="1:17" ht="28.8" x14ac:dyDescent="0.3">
      <c r="A139" t="s">
        <v>1013</v>
      </c>
      <c r="B139" s="9" t="str">
        <f>HYPERLINK("https://eping.wto.org/en/Search?viewData= G/TBT/N/ARE/638, G/TBT/N/BHR/723, G/TBT/N/KWT/703, G/TBT/N/OMN/546, G/TBT/N/QAT/697, G/TBT/N/SAU/1367, G/TBT/N/YEM/303"," G/TBT/N/ARE/638, G/TBT/N/BHR/723, G/TBT/N/KWT/703, G/TBT/N/OMN/546, G/TBT/N/QAT/697, G/TBT/N/SAU/1367, G/TBT/N/YEM/303")</f>
        <v xml:space="preserve"> G/TBT/N/ARE/638, G/TBT/N/BHR/723, G/TBT/N/KWT/703, G/TBT/N/OMN/546, G/TBT/N/QAT/697, G/TBT/N/SAU/1367, G/TBT/N/YEM/303</v>
      </c>
      <c r="C139" s="6" t="s">
        <v>95</v>
      </c>
      <c r="D139" s="8" t="s">
        <v>63</v>
      </c>
      <c r="E139" s="8" t="s">
        <v>64</v>
      </c>
      <c r="F139" s="8" t="s">
        <v>65</v>
      </c>
      <c r="G139" s="8" t="s">
        <v>66</v>
      </c>
      <c r="H139" s="8" t="s">
        <v>67</v>
      </c>
      <c r="I139" s="8" t="s">
        <v>60</v>
      </c>
      <c r="J139" s="8" t="s">
        <v>61</v>
      </c>
      <c r="K139" s="6"/>
      <c r="L139" s="7">
        <v>45655</v>
      </c>
      <c r="M139" s="6" t="s">
        <v>22</v>
      </c>
      <c r="N139" s="8" t="s">
        <v>68</v>
      </c>
      <c r="O139" s="6" t="str">
        <f>HYPERLINK("https://docs.wto.org/imrd/directdoc.asp?DDFDocuments/t/G/TBTN24/ARE638.DOCX", "https://docs.wto.org/imrd/directdoc.asp?DDFDocuments/t/G/TBTN24/ARE638.DOCX")</f>
        <v>https://docs.wto.org/imrd/directdoc.asp?DDFDocuments/t/G/TBTN24/ARE638.DOCX</v>
      </c>
      <c r="P139" s="6"/>
      <c r="Q139" s="6"/>
    </row>
    <row r="140" spans="1:17" ht="28.8" x14ac:dyDescent="0.3">
      <c r="A140" t="s">
        <v>1013</v>
      </c>
      <c r="B140" s="9" t="str">
        <f>HYPERLINK("https://eping.wto.org/en/Search?viewData= G/TBT/N/ARE/638, G/TBT/N/BHR/723, G/TBT/N/KWT/703, G/TBT/N/OMN/546, G/TBT/N/QAT/697, G/TBT/N/SAU/1367, G/TBT/N/YEM/303"," G/TBT/N/ARE/638, G/TBT/N/BHR/723, G/TBT/N/KWT/703, G/TBT/N/OMN/546, G/TBT/N/QAT/697, G/TBT/N/SAU/1367, G/TBT/N/YEM/303")</f>
        <v xml:space="preserve"> G/TBT/N/ARE/638, G/TBT/N/BHR/723, G/TBT/N/KWT/703, G/TBT/N/OMN/546, G/TBT/N/QAT/697, G/TBT/N/SAU/1367, G/TBT/N/YEM/303</v>
      </c>
      <c r="C140" s="6" t="s">
        <v>93</v>
      </c>
      <c r="D140" s="8" t="s">
        <v>63</v>
      </c>
      <c r="E140" s="8" t="s">
        <v>64</v>
      </c>
      <c r="F140" s="8" t="s">
        <v>65</v>
      </c>
      <c r="G140" s="8" t="s">
        <v>66</v>
      </c>
      <c r="H140" s="8" t="s">
        <v>67</v>
      </c>
      <c r="I140" s="8" t="s">
        <v>60</v>
      </c>
      <c r="J140" s="8" t="s">
        <v>61</v>
      </c>
      <c r="K140" s="6"/>
      <c r="L140" s="7">
        <v>45655</v>
      </c>
      <c r="M140" s="6" t="s">
        <v>22</v>
      </c>
      <c r="N140" s="8" t="s">
        <v>68</v>
      </c>
      <c r="O140" s="6" t="str">
        <f>HYPERLINK("https://docs.wto.org/imrd/directdoc.asp?DDFDocuments/t/G/TBTN24/ARE638.DOCX", "https://docs.wto.org/imrd/directdoc.asp?DDFDocuments/t/G/TBTN24/ARE638.DOCX")</f>
        <v>https://docs.wto.org/imrd/directdoc.asp?DDFDocuments/t/G/TBTN24/ARE638.DOCX</v>
      </c>
      <c r="P140" s="6"/>
      <c r="Q140" s="6"/>
    </row>
    <row r="141" spans="1:17" ht="28.8" x14ac:dyDescent="0.3">
      <c r="A141" t="s">
        <v>1013</v>
      </c>
      <c r="B141" s="9" t="str">
        <f>HYPERLINK("https://eping.wto.org/en/Search?viewData= G/TBT/N/ARE/638, G/TBT/N/BHR/723, G/TBT/N/KWT/703, G/TBT/N/OMN/546, G/TBT/N/QAT/697, G/TBT/N/SAU/1367, G/TBT/N/YEM/303"," G/TBT/N/ARE/638, G/TBT/N/BHR/723, G/TBT/N/KWT/703, G/TBT/N/OMN/546, G/TBT/N/QAT/697, G/TBT/N/SAU/1367, G/TBT/N/YEM/303")</f>
        <v xml:space="preserve"> G/TBT/N/ARE/638, G/TBT/N/BHR/723, G/TBT/N/KWT/703, G/TBT/N/OMN/546, G/TBT/N/QAT/697, G/TBT/N/SAU/1367, G/TBT/N/YEM/303</v>
      </c>
      <c r="C141" s="6" t="s">
        <v>94</v>
      </c>
      <c r="D141" s="8" t="s">
        <v>63</v>
      </c>
      <c r="E141" s="8" t="s">
        <v>64</v>
      </c>
      <c r="F141" s="8" t="s">
        <v>65</v>
      </c>
      <c r="G141" s="8" t="s">
        <v>66</v>
      </c>
      <c r="H141" s="8" t="s">
        <v>67</v>
      </c>
      <c r="I141" s="8" t="s">
        <v>60</v>
      </c>
      <c r="J141" s="8" t="s">
        <v>61</v>
      </c>
      <c r="K141" s="6"/>
      <c r="L141" s="7">
        <v>45655</v>
      </c>
      <c r="M141" s="6" t="s">
        <v>22</v>
      </c>
      <c r="N141" s="8" t="s">
        <v>68</v>
      </c>
      <c r="O141" s="6" t="str">
        <f>HYPERLINK("https://docs.wto.org/imrd/directdoc.asp?DDFDocuments/t/G/TBTN24/ARE638.DOCX", "https://docs.wto.org/imrd/directdoc.asp?DDFDocuments/t/G/TBTN24/ARE638.DOCX")</f>
        <v>https://docs.wto.org/imrd/directdoc.asp?DDFDocuments/t/G/TBTN24/ARE638.DOCX</v>
      </c>
      <c r="P141" s="6"/>
      <c r="Q141" s="6"/>
    </row>
    <row r="142" spans="1:17" ht="28.8" x14ac:dyDescent="0.3">
      <c r="A142" t="s">
        <v>1013</v>
      </c>
      <c r="B142" s="9" t="str">
        <f>HYPERLINK("https://eping.wto.org/en/Search?viewData= G/TBT/N/ARE/638, G/TBT/N/BHR/723, G/TBT/N/KWT/703, G/TBT/N/OMN/546, G/TBT/N/QAT/697, G/TBT/N/SAU/1367, G/TBT/N/YEM/303"," G/TBT/N/ARE/638, G/TBT/N/BHR/723, G/TBT/N/KWT/703, G/TBT/N/OMN/546, G/TBT/N/QAT/697, G/TBT/N/SAU/1367, G/TBT/N/YEM/303")</f>
        <v xml:space="preserve"> G/TBT/N/ARE/638, G/TBT/N/BHR/723, G/TBT/N/KWT/703, G/TBT/N/OMN/546, G/TBT/N/QAT/697, G/TBT/N/SAU/1367, G/TBT/N/YEM/303</v>
      </c>
      <c r="C142" s="6" t="s">
        <v>92</v>
      </c>
      <c r="D142" s="8" t="s">
        <v>63</v>
      </c>
      <c r="E142" s="8" t="s">
        <v>64</v>
      </c>
      <c r="F142" s="8" t="s">
        <v>65</v>
      </c>
      <c r="G142" s="8" t="s">
        <v>66</v>
      </c>
      <c r="H142" s="8" t="s">
        <v>67</v>
      </c>
      <c r="I142" s="8" t="s">
        <v>60</v>
      </c>
      <c r="J142" s="8" t="s">
        <v>61</v>
      </c>
      <c r="K142" s="6"/>
      <c r="L142" s="7">
        <v>45655</v>
      </c>
      <c r="M142" s="6" t="s">
        <v>22</v>
      </c>
      <c r="N142" s="8" t="s">
        <v>68</v>
      </c>
      <c r="O142" s="6" t="str">
        <f>HYPERLINK("https://docs.wto.org/imrd/directdoc.asp?DDFDocuments/t/G/TBTN24/ARE638.DOCX", "https://docs.wto.org/imrd/directdoc.asp?DDFDocuments/t/G/TBTN24/ARE638.DOCX")</f>
        <v>https://docs.wto.org/imrd/directdoc.asp?DDFDocuments/t/G/TBTN24/ARE638.DOCX</v>
      </c>
      <c r="P142" s="6"/>
      <c r="Q142" s="6"/>
    </row>
    <row r="143" spans="1:17" ht="28.8" x14ac:dyDescent="0.3">
      <c r="A143" t="s">
        <v>1013</v>
      </c>
      <c r="B143" s="9" t="str">
        <f>HYPERLINK("https://eping.wto.org/en/Search?viewData= G/TBT/N/ARE/638, G/TBT/N/BHR/723, G/TBT/N/KWT/703, G/TBT/N/OMN/546, G/TBT/N/QAT/697, G/TBT/N/SAU/1367, G/TBT/N/YEM/303"," G/TBT/N/ARE/638, G/TBT/N/BHR/723, G/TBT/N/KWT/703, G/TBT/N/OMN/546, G/TBT/N/QAT/697, G/TBT/N/SAU/1367, G/TBT/N/YEM/303")</f>
        <v xml:space="preserve"> G/TBT/N/ARE/638, G/TBT/N/BHR/723, G/TBT/N/KWT/703, G/TBT/N/OMN/546, G/TBT/N/QAT/697, G/TBT/N/SAU/1367, G/TBT/N/YEM/303</v>
      </c>
      <c r="C143" s="6" t="s">
        <v>75</v>
      </c>
      <c r="D143" s="8" t="s">
        <v>63</v>
      </c>
      <c r="E143" s="8" t="s">
        <v>64</v>
      </c>
      <c r="F143" s="8" t="s">
        <v>65</v>
      </c>
      <c r="G143" s="8" t="s">
        <v>66</v>
      </c>
      <c r="H143" s="8" t="s">
        <v>67</v>
      </c>
      <c r="I143" s="8" t="s">
        <v>60</v>
      </c>
      <c r="J143" s="8" t="s">
        <v>61</v>
      </c>
      <c r="K143" s="6"/>
      <c r="L143" s="7">
        <v>45655</v>
      </c>
      <c r="M143" s="6" t="s">
        <v>22</v>
      </c>
      <c r="N143" s="8" t="s">
        <v>68</v>
      </c>
      <c r="O143" s="6" t="str">
        <f>HYPERLINK("https://docs.wto.org/imrd/directdoc.asp?DDFDocuments/t/G/TBTN24/ARE638.DOCX", "https://docs.wto.org/imrd/directdoc.asp?DDFDocuments/t/G/TBTN24/ARE638.DOCX")</f>
        <v>https://docs.wto.org/imrd/directdoc.asp?DDFDocuments/t/G/TBTN24/ARE638.DOCX</v>
      </c>
      <c r="P143" s="6"/>
      <c r="Q143" s="6"/>
    </row>
    <row r="144" spans="1:17" ht="57.6" x14ac:dyDescent="0.3">
      <c r="A144" s="10" t="s">
        <v>1013</v>
      </c>
      <c r="B144" s="9" t="str">
        <f>HYPERLINK("https://eping.wto.org/en/Search?viewData= G/TBT/N/KEN/1690"," G/TBT/N/KEN/1690")</f>
        <v xml:space="preserve"> G/TBT/N/KEN/1690</v>
      </c>
      <c r="C144" s="6" t="s">
        <v>342</v>
      </c>
      <c r="D144" s="8" t="s">
        <v>382</v>
      </c>
      <c r="E144" s="8" t="s">
        <v>383</v>
      </c>
      <c r="F144" s="8" t="s">
        <v>384</v>
      </c>
      <c r="G144" s="8" t="s">
        <v>385</v>
      </c>
      <c r="H144" s="8" t="s">
        <v>67</v>
      </c>
      <c r="I144" s="8" t="s">
        <v>374</v>
      </c>
      <c r="J144" s="8" t="s">
        <v>61</v>
      </c>
      <c r="K144" s="6"/>
      <c r="L144" s="7">
        <v>45643</v>
      </c>
      <c r="M144" s="6" t="s">
        <v>22</v>
      </c>
      <c r="N144" s="8" t="s">
        <v>386</v>
      </c>
      <c r="O144" s="6" t="str">
        <f>HYPERLINK("https://docs.wto.org/imrd/directdoc.asp?DDFDocuments/t/G/TBTN24/KEN1690.DOCX", "https://docs.wto.org/imrd/directdoc.asp?DDFDocuments/t/G/TBTN24/KEN1690.DOCX")</f>
        <v>https://docs.wto.org/imrd/directdoc.asp?DDFDocuments/t/G/TBTN24/KEN1690.DOCX</v>
      </c>
      <c r="P144" s="6" t="str">
        <f>HYPERLINK("https://docs.wto.org/imrd/directdoc.asp?DDFDocuments/u/G/TBTN24/KEN1690.DOCX", "https://docs.wto.org/imrd/directdoc.asp?DDFDocuments/u/G/TBTN24/KEN1690.DOCX")</f>
        <v>https://docs.wto.org/imrd/directdoc.asp?DDFDocuments/u/G/TBTN24/KEN1690.DOCX</v>
      </c>
      <c r="Q144" s="6" t="str">
        <f>HYPERLINK("https://docs.wto.org/imrd/directdoc.asp?DDFDocuments/v/G/TBTN24/KEN1690.DOCX", "https://docs.wto.org/imrd/directdoc.asp?DDFDocuments/v/G/TBTN24/KEN1690.DOCX")</f>
        <v>https://docs.wto.org/imrd/directdoc.asp?DDFDocuments/v/G/TBTN24/KEN1690.DOCX</v>
      </c>
    </row>
    <row r="145" spans="1:17" ht="28.8" x14ac:dyDescent="0.3">
      <c r="A145" s="10" t="s">
        <v>1058</v>
      </c>
      <c r="B145" s="9" t="str">
        <f>HYPERLINK("https://eping.wto.org/en/Search?viewData= G/TBT/N/CHN/1931"," G/TBT/N/CHN/1931")</f>
        <v xml:space="preserve"> G/TBT/N/CHN/1931</v>
      </c>
      <c r="C145" s="6" t="s">
        <v>39</v>
      </c>
      <c r="D145" s="8" t="s">
        <v>444</v>
      </c>
      <c r="E145" s="8" t="s">
        <v>445</v>
      </c>
      <c r="F145" s="8" t="s">
        <v>446</v>
      </c>
      <c r="G145" s="8" t="s">
        <v>447</v>
      </c>
      <c r="H145" s="8" t="s">
        <v>448</v>
      </c>
      <c r="I145" s="8" t="s">
        <v>158</v>
      </c>
      <c r="J145" s="8" t="s">
        <v>20</v>
      </c>
      <c r="K145" s="6"/>
      <c r="L145" s="7">
        <v>45642</v>
      </c>
      <c r="M145" s="6" t="s">
        <v>22</v>
      </c>
      <c r="N145" s="8" t="s">
        <v>449</v>
      </c>
      <c r="O145" s="6" t="str">
        <f>HYPERLINK("https://docs.wto.org/imrd/directdoc.asp?DDFDocuments/t/G/TBTN24/CHN1931.DOCX", "https://docs.wto.org/imrd/directdoc.asp?DDFDocuments/t/G/TBTN24/CHN1931.DOCX")</f>
        <v>https://docs.wto.org/imrd/directdoc.asp?DDFDocuments/t/G/TBTN24/CHN1931.DOCX</v>
      </c>
      <c r="P145" s="6" t="str">
        <f>HYPERLINK("https://docs.wto.org/imrd/directdoc.asp?DDFDocuments/u/G/TBTN24/CHN1931.DOCX", "https://docs.wto.org/imrd/directdoc.asp?DDFDocuments/u/G/TBTN24/CHN1931.DOCX")</f>
        <v>https://docs.wto.org/imrd/directdoc.asp?DDFDocuments/u/G/TBTN24/CHN1931.DOCX</v>
      </c>
      <c r="Q145" s="6" t="str">
        <f>HYPERLINK("https://docs.wto.org/imrd/directdoc.asp?DDFDocuments/v/G/TBTN24/CHN1931.DOCX", "https://docs.wto.org/imrd/directdoc.asp?DDFDocuments/v/G/TBTN24/CHN1931.DOCX")</f>
        <v>https://docs.wto.org/imrd/directdoc.asp?DDFDocuments/v/G/TBTN24/CHN1931.DOCX</v>
      </c>
    </row>
    <row r="146" spans="1:17" ht="302.39999999999998" x14ac:dyDescent="0.3">
      <c r="A146" s="10" t="s">
        <v>1095</v>
      </c>
      <c r="B146" s="9" t="str">
        <f>HYPERLINK("https://eping.wto.org/en/Search?viewData= G/TBT/N/IND/346"," G/TBT/N/IND/346")</f>
        <v xml:space="preserve"> G/TBT/N/IND/346</v>
      </c>
      <c r="C146" s="6" t="s">
        <v>70</v>
      </c>
      <c r="D146" s="8" t="s">
        <v>805</v>
      </c>
      <c r="E146" s="8" t="s">
        <v>806</v>
      </c>
      <c r="F146" s="8" t="s">
        <v>807</v>
      </c>
      <c r="G146" s="8" t="s">
        <v>808</v>
      </c>
      <c r="H146" s="8" t="s">
        <v>809</v>
      </c>
      <c r="I146" s="8" t="s">
        <v>810</v>
      </c>
      <c r="J146" s="8" t="s">
        <v>20</v>
      </c>
      <c r="K146" s="6"/>
      <c r="L146" s="7">
        <v>45632</v>
      </c>
      <c r="M146" s="6" t="s">
        <v>22</v>
      </c>
      <c r="N146" s="8" t="s">
        <v>811</v>
      </c>
      <c r="O146" s="6" t="str">
        <f>HYPERLINK("https://docs.wto.org/imrd/directdoc.asp?DDFDocuments/t/G/TBTN24/IND346.DOCX", "https://docs.wto.org/imrd/directdoc.asp?DDFDocuments/t/G/TBTN24/IND346.DOCX")</f>
        <v>https://docs.wto.org/imrd/directdoc.asp?DDFDocuments/t/G/TBTN24/IND346.DOCX</v>
      </c>
      <c r="P146" s="6" t="str">
        <f>HYPERLINK("https://docs.wto.org/imrd/directdoc.asp?DDFDocuments/u/G/TBTN24/IND346.DOCX", "https://docs.wto.org/imrd/directdoc.asp?DDFDocuments/u/G/TBTN24/IND346.DOCX")</f>
        <v>https://docs.wto.org/imrd/directdoc.asp?DDFDocuments/u/G/TBTN24/IND346.DOCX</v>
      </c>
      <c r="Q146" s="6" t="str">
        <f>HYPERLINK("https://docs.wto.org/imrd/directdoc.asp?DDFDocuments/v/G/TBTN24/IND346.DOCX", "https://docs.wto.org/imrd/directdoc.asp?DDFDocuments/v/G/TBTN24/IND346.DOCX")</f>
        <v>https://docs.wto.org/imrd/directdoc.asp?DDFDocuments/v/G/TBTN24/IND346.DOCX</v>
      </c>
    </row>
    <row r="147" spans="1:17" ht="158.4" x14ac:dyDescent="0.3">
      <c r="A147" t="s">
        <v>1029</v>
      </c>
      <c r="B147" s="9" t="str">
        <f>HYPERLINK("https://eping.wto.org/en/Search?viewData= G/TBT/N/USA/2154"," G/TBT/N/USA/2154")</f>
        <v xml:space="preserve"> G/TBT/N/USA/2154</v>
      </c>
      <c r="C147" s="6" t="s">
        <v>109</v>
      </c>
      <c r="D147" s="8" t="s">
        <v>190</v>
      </c>
      <c r="E147" s="8" t="s">
        <v>191</v>
      </c>
      <c r="F147" s="8" t="s">
        <v>192</v>
      </c>
      <c r="G147" s="8" t="s">
        <v>20</v>
      </c>
      <c r="H147" s="8" t="s">
        <v>193</v>
      </c>
      <c r="I147" s="8" t="s">
        <v>158</v>
      </c>
      <c r="J147" s="8" t="s">
        <v>20</v>
      </c>
      <c r="K147" s="6"/>
      <c r="L147" s="7">
        <v>45649</v>
      </c>
      <c r="M147" s="6" t="s">
        <v>22</v>
      </c>
      <c r="N147" s="8" t="s">
        <v>194</v>
      </c>
      <c r="O147" s="6" t="str">
        <f>HYPERLINK("https://docs.wto.org/imrd/directdoc.asp?DDFDocuments/t/G/TBTN24/USA2154.DOCX", "https://docs.wto.org/imrd/directdoc.asp?DDFDocuments/t/G/TBTN24/USA2154.DOCX")</f>
        <v>https://docs.wto.org/imrd/directdoc.asp?DDFDocuments/t/G/TBTN24/USA2154.DOCX</v>
      </c>
      <c r="P147" s="6"/>
      <c r="Q147" s="6"/>
    </row>
    <row r="148" spans="1:17" ht="28.8" x14ac:dyDescent="0.3">
      <c r="A148" s="10" t="s">
        <v>1108</v>
      </c>
      <c r="B148" s="9" t="str">
        <f>HYPERLINK("https://eping.wto.org/en/Search?viewData= G/TBT/N/MWI/107"," G/TBT/N/MWI/107")</f>
        <v xml:space="preserve"> G/TBT/N/MWI/107</v>
      </c>
      <c r="C148" s="6" t="s">
        <v>897</v>
      </c>
      <c r="D148" s="8" t="s">
        <v>921</v>
      </c>
      <c r="E148" s="8" t="s">
        <v>922</v>
      </c>
      <c r="F148" s="8" t="s">
        <v>923</v>
      </c>
      <c r="G148" s="8" t="s">
        <v>924</v>
      </c>
      <c r="H148" s="8" t="s">
        <v>925</v>
      </c>
      <c r="I148" s="8" t="s">
        <v>903</v>
      </c>
      <c r="J148" s="8" t="s">
        <v>61</v>
      </c>
      <c r="K148" s="6"/>
      <c r="L148" s="7">
        <v>45626</v>
      </c>
      <c r="M148" s="6" t="s">
        <v>22</v>
      </c>
      <c r="N148" s="8" t="s">
        <v>926</v>
      </c>
      <c r="O148" s="6" t="str">
        <f>HYPERLINK("https://docs.wto.org/imrd/directdoc.asp?DDFDocuments/t/G/TBTN24/MWI107.DOCX", "https://docs.wto.org/imrd/directdoc.asp?DDFDocuments/t/G/TBTN24/MWI107.DOCX")</f>
        <v>https://docs.wto.org/imrd/directdoc.asp?DDFDocuments/t/G/TBTN24/MWI107.DOCX</v>
      </c>
      <c r="P148" s="6" t="str">
        <f>HYPERLINK("https://docs.wto.org/imrd/directdoc.asp?DDFDocuments/u/G/TBTN24/MWI107.DOCX", "https://docs.wto.org/imrd/directdoc.asp?DDFDocuments/u/G/TBTN24/MWI107.DOCX")</f>
        <v>https://docs.wto.org/imrd/directdoc.asp?DDFDocuments/u/G/TBTN24/MWI107.DOCX</v>
      </c>
      <c r="Q148" s="6" t="str">
        <f>HYPERLINK("https://docs.wto.org/imrd/directdoc.asp?DDFDocuments/v/G/TBTN24/MWI107.DOCX", "https://docs.wto.org/imrd/directdoc.asp?DDFDocuments/v/G/TBTN24/MWI107.DOCX")</f>
        <v>https://docs.wto.org/imrd/directdoc.asp?DDFDocuments/v/G/TBTN24/MWI107.DOCX</v>
      </c>
    </row>
    <row r="149" spans="1:17" ht="216" x14ac:dyDescent="0.3">
      <c r="A149" s="10" t="s">
        <v>1114</v>
      </c>
      <c r="B149" s="9" t="str">
        <f>HYPERLINK("https://eping.wto.org/en/Search?viewData= G/TBT/N/KWT/690"," G/TBT/N/KWT/690")</f>
        <v xml:space="preserve"> G/TBT/N/KWT/690</v>
      </c>
      <c r="C149" s="6" t="s">
        <v>54</v>
      </c>
      <c r="D149" s="8" t="s">
        <v>882</v>
      </c>
      <c r="E149" s="8" t="s">
        <v>883</v>
      </c>
      <c r="F149" s="8" t="s">
        <v>884</v>
      </c>
      <c r="G149" s="8" t="s">
        <v>885</v>
      </c>
      <c r="H149" s="8" t="s">
        <v>886</v>
      </c>
      <c r="I149" s="8" t="s">
        <v>53</v>
      </c>
      <c r="J149" s="8" t="s">
        <v>20</v>
      </c>
      <c r="K149" s="6"/>
      <c r="L149" s="7">
        <v>45627</v>
      </c>
      <c r="M149" s="6" t="s">
        <v>22</v>
      </c>
      <c r="N149" s="8" t="s">
        <v>887</v>
      </c>
      <c r="O149" s="6" t="str">
        <f>HYPERLINK("https://docs.wto.org/imrd/directdoc.asp?DDFDocuments/t/G/TBTN24/KWT690.DOCX", "https://docs.wto.org/imrd/directdoc.asp?DDFDocuments/t/G/TBTN24/KWT690.DOCX")</f>
        <v>https://docs.wto.org/imrd/directdoc.asp?DDFDocuments/t/G/TBTN24/KWT690.DOCX</v>
      </c>
      <c r="P149" s="6" t="str">
        <f>HYPERLINK("https://docs.wto.org/imrd/directdoc.asp?DDFDocuments/u/G/TBTN24/KWT690.DOCX", "https://docs.wto.org/imrd/directdoc.asp?DDFDocuments/u/G/TBTN24/KWT690.DOCX")</f>
        <v>https://docs.wto.org/imrd/directdoc.asp?DDFDocuments/u/G/TBTN24/KWT690.DOCX</v>
      </c>
      <c r="Q149" s="6" t="str">
        <f>HYPERLINK("https://docs.wto.org/imrd/directdoc.asp?DDFDocuments/v/G/TBTN24/KWT690.DOCX", "https://docs.wto.org/imrd/directdoc.asp?DDFDocuments/v/G/TBTN24/KWT690.DOCX")</f>
        <v>https://docs.wto.org/imrd/directdoc.asp?DDFDocuments/v/G/TBTN24/KWT690.DOCX</v>
      </c>
    </row>
    <row r="150" spans="1:17" ht="57.6" x14ac:dyDescent="0.3">
      <c r="A150" s="10" t="s">
        <v>1105</v>
      </c>
      <c r="B150" s="9" t="str">
        <f>HYPERLINK("https://eping.wto.org/en/Search?viewData= G/TBT/N/MWI/105"," G/TBT/N/MWI/105")</f>
        <v xml:space="preserve"> G/TBT/N/MWI/105</v>
      </c>
      <c r="C150" s="6" t="s">
        <v>897</v>
      </c>
      <c r="D150" s="8" t="s">
        <v>898</v>
      </c>
      <c r="E150" s="8" t="s">
        <v>899</v>
      </c>
      <c r="F150" s="8" t="s">
        <v>900</v>
      </c>
      <c r="G150" s="8" t="s">
        <v>901</v>
      </c>
      <c r="H150" s="8" t="s">
        <v>902</v>
      </c>
      <c r="I150" s="8" t="s">
        <v>903</v>
      </c>
      <c r="J150" s="8" t="s">
        <v>61</v>
      </c>
      <c r="K150" s="6"/>
      <c r="L150" s="7">
        <v>45626</v>
      </c>
      <c r="M150" s="6" t="s">
        <v>22</v>
      </c>
      <c r="N150" s="8" t="s">
        <v>904</v>
      </c>
      <c r="O150" s="6" t="str">
        <f>HYPERLINK("https://docs.wto.org/imrd/directdoc.asp?DDFDocuments/t/G/TBTN24/MWI105.DOCX", "https://docs.wto.org/imrd/directdoc.asp?DDFDocuments/t/G/TBTN24/MWI105.DOCX")</f>
        <v>https://docs.wto.org/imrd/directdoc.asp?DDFDocuments/t/G/TBTN24/MWI105.DOCX</v>
      </c>
      <c r="P150" s="6" t="str">
        <f>HYPERLINK("https://docs.wto.org/imrd/directdoc.asp?DDFDocuments/u/G/TBTN24/MWI105.DOCX", "https://docs.wto.org/imrd/directdoc.asp?DDFDocuments/u/G/TBTN24/MWI105.DOCX")</f>
        <v>https://docs.wto.org/imrd/directdoc.asp?DDFDocuments/u/G/TBTN24/MWI105.DOCX</v>
      </c>
      <c r="Q150" s="6" t="str">
        <f>HYPERLINK("https://docs.wto.org/imrd/directdoc.asp?DDFDocuments/v/G/TBTN24/MWI105.DOCX", "https://docs.wto.org/imrd/directdoc.asp?DDFDocuments/v/G/TBTN24/MWI105.DOCX")</f>
        <v>https://docs.wto.org/imrd/directdoc.asp?DDFDocuments/v/G/TBTN24/MWI105.DOCX</v>
      </c>
    </row>
    <row r="151" spans="1:17" ht="86.4" x14ac:dyDescent="0.3">
      <c r="A151" s="10" t="s">
        <v>1051</v>
      </c>
      <c r="B151" s="9" t="str">
        <f>HYPERLINK("https://eping.wto.org/en/Search?viewData= G/TBT/N/TZA/1192"," G/TBT/N/TZA/1192")</f>
        <v xml:space="preserve"> G/TBT/N/TZA/1192</v>
      </c>
      <c r="C151" s="6" t="s">
        <v>376</v>
      </c>
      <c r="D151" s="8" t="s">
        <v>393</v>
      </c>
      <c r="E151" s="8" t="s">
        <v>394</v>
      </c>
      <c r="F151" s="8" t="s">
        <v>395</v>
      </c>
      <c r="G151" s="8" t="s">
        <v>396</v>
      </c>
      <c r="H151" s="8" t="s">
        <v>397</v>
      </c>
      <c r="I151" s="8" t="s">
        <v>398</v>
      </c>
      <c r="J151" s="8" t="s">
        <v>61</v>
      </c>
      <c r="K151" s="6"/>
      <c r="L151" s="7">
        <v>45643</v>
      </c>
      <c r="M151" s="6" t="s">
        <v>22</v>
      </c>
      <c r="N151" s="8" t="s">
        <v>399</v>
      </c>
      <c r="O151" s="6" t="str">
        <f>HYPERLINK("https://docs.wto.org/imrd/directdoc.asp?DDFDocuments/t/G/TBTN24/TZA1192.DOCX", "https://docs.wto.org/imrd/directdoc.asp?DDFDocuments/t/G/TBTN24/TZA1192.DOCX")</f>
        <v>https://docs.wto.org/imrd/directdoc.asp?DDFDocuments/t/G/TBTN24/TZA1192.DOCX</v>
      </c>
      <c r="P151" s="6" t="str">
        <f>HYPERLINK("https://docs.wto.org/imrd/directdoc.asp?DDFDocuments/u/G/TBTN24/TZA1192.DOCX", "https://docs.wto.org/imrd/directdoc.asp?DDFDocuments/u/G/TBTN24/TZA1192.DOCX")</f>
        <v>https://docs.wto.org/imrd/directdoc.asp?DDFDocuments/u/G/TBTN24/TZA1192.DOCX</v>
      </c>
      <c r="Q151" s="6" t="str">
        <f>HYPERLINK("https://docs.wto.org/imrd/directdoc.asp?DDFDocuments/v/G/TBTN24/TZA1192.DOCX", "https://docs.wto.org/imrd/directdoc.asp?DDFDocuments/v/G/TBTN24/TZA1192.DOCX")</f>
        <v>https://docs.wto.org/imrd/directdoc.asp?DDFDocuments/v/G/TBTN24/TZA1192.DOCX</v>
      </c>
    </row>
    <row r="152" spans="1:17" ht="57.6" x14ac:dyDescent="0.3">
      <c r="A152" s="10" t="s">
        <v>1051</v>
      </c>
      <c r="B152" s="9" t="str">
        <f>HYPERLINK("https://eping.wto.org/en/Search?viewData= G/TBT/N/TZA/1193"," G/TBT/N/TZA/1193")</f>
        <v xml:space="preserve"> G/TBT/N/TZA/1193</v>
      </c>
      <c r="C152" s="6" t="s">
        <v>376</v>
      </c>
      <c r="D152" s="8" t="s">
        <v>406</v>
      </c>
      <c r="E152" s="8" t="s">
        <v>407</v>
      </c>
      <c r="F152" s="8" t="s">
        <v>408</v>
      </c>
      <c r="G152" s="8" t="s">
        <v>409</v>
      </c>
      <c r="H152" s="8" t="s">
        <v>397</v>
      </c>
      <c r="I152" s="8" t="s">
        <v>410</v>
      </c>
      <c r="J152" s="8" t="s">
        <v>61</v>
      </c>
      <c r="K152" s="6"/>
      <c r="L152" s="7">
        <v>45643</v>
      </c>
      <c r="M152" s="6" t="s">
        <v>22</v>
      </c>
      <c r="N152" s="8" t="s">
        <v>411</v>
      </c>
      <c r="O152" s="6" t="str">
        <f>HYPERLINK("https://docs.wto.org/imrd/directdoc.asp?DDFDocuments/t/G/TBTN24/TZA1193.DOCX", "https://docs.wto.org/imrd/directdoc.asp?DDFDocuments/t/G/TBTN24/TZA1193.DOCX")</f>
        <v>https://docs.wto.org/imrd/directdoc.asp?DDFDocuments/t/G/TBTN24/TZA1193.DOCX</v>
      </c>
      <c r="P152" s="6" t="str">
        <f>HYPERLINK("https://docs.wto.org/imrd/directdoc.asp?DDFDocuments/u/G/TBTN24/TZA1193.DOCX", "https://docs.wto.org/imrd/directdoc.asp?DDFDocuments/u/G/TBTN24/TZA1193.DOCX")</f>
        <v>https://docs.wto.org/imrd/directdoc.asp?DDFDocuments/u/G/TBTN24/TZA1193.DOCX</v>
      </c>
      <c r="Q152" s="6" t="str">
        <f>HYPERLINK("https://docs.wto.org/imrd/directdoc.asp?DDFDocuments/v/G/TBTN24/TZA1193.DOCX", "https://docs.wto.org/imrd/directdoc.asp?DDFDocuments/v/G/TBTN24/TZA1193.DOCX")</f>
        <v>https://docs.wto.org/imrd/directdoc.asp?DDFDocuments/v/G/TBTN24/TZA1193.DOCX</v>
      </c>
    </row>
    <row r="153" spans="1:17" ht="43.2" x14ac:dyDescent="0.3">
      <c r="A153" s="10" t="s">
        <v>1064</v>
      </c>
      <c r="B153" s="9" t="str">
        <f>HYPERLINK("https://eping.wto.org/en/Search?viewData= G/TBT/N/CHN/1927"," G/TBT/N/CHN/1927")</f>
        <v xml:space="preserve"> G/TBT/N/CHN/1927</v>
      </c>
      <c r="C153" s="6" t="s">
        <v>39</v>
      </c>
      <c r="D153" s="8" t="s">
        <v>485</v>
      </c>
      <c r="E153" s="8" t="s">
        <v>486</v>
      </c>
      <c r="F153" s="8" t="s">
        <v>487</v>
      </c>
      <c r="G153" s="8" t="s">
        <v>488</v>
      </c>
      <c r="H153" s="8" t="s">
        <v>489</v>
      </c>
      <c r="I153" s="8" t="s">
        <v>114</v>
      </c>
      <c r="J153" s="8" t="s">
        <v>20</v>
      </c>
      <c r="K153" s="6"/>
      <c r="L153" s="7">
        <v>45642</v>
      </c>
      <c r="M153" s="6" t="s">
        <v>22</v>
      </c>
      <c r="N153" s="8" t="s">
        <v>490</v>
      </c>
      <c r="O153" s="6" t="str">
        <f>HYPERLINK("https://docs.wto.org/imrd/directdoc.asp?DDFDocuments/t/G/TBTN24/CHN1927.DOCX", "https://docs.wto.org/imrd/directdoc.asp?DDFDocuments/t/G/TBTN24/CHN1927.DOCX")</f>
        <v>https://docs.wto.org/imrd/directdoc.asp?DDFDocuments/t/G/TBTN24/CHN1927.DOCX</v>
      </c>
      <c r="P153" s="6" t="str">
        <f>HYPERLINK("https://docs.wto.org/imrd/directdoc.asp?DDFDocuments/u/G/TBTN24/CHN1927.DOCX", "https://docs.wto.org/imrd/directdoc.asp?DDFDocuments/u/G/TBTN24/CHN1927.DOCX")</f>
        <v>https://docs.wto.org/imrd/directdoc.asp?DDFDocuments/u/G/TBTN24/CHN1927.DOCX</v>
      </c>
      <c r="Q153" s="6" t="str">
        <f>HYPERLINK("https://docs.wto.org/imrd/directdoc.asp?DDFDocuments/v/G/TBTN24/CHN1927.DOCX", "https://docs.wto.org/imrd/directdoc.asp?DDFDocuments/v/G/TBTN24/CHN1927.DOCX")</f>
        <v>https://docs.wto.org/imrd/directdoc.asp?DDFDocuments/v/G/TBTN24/CHN1927.DOCX</v>
      </c>
    </row>
    <row r="154" spans="1:17" ht="72" x14ac:dyDescent="0.3">
      <c r="A154" s="10" t="s">
        <v>1068</v>
      </c>
      <c r="B154" s="9" t="str">
        <f>HYPERLINK("https://eping.wto.org/en/Search?viewData= G/TBT/N/CHL/706"," G/TBT/N/CHL/706")</f>
        <v xml:space="preserve"> G/TBT/N/CHL/706</v>
      </c>
      <c r="C154" s="6" t="s">
        <v>526</v>
      </c>
      <c r="D154" s="8" t="s">
        <v>527</v>
      </c>
      <c r="E154" s="8" t="s">
        <v>528</v>
      </c>
      <c r="F154" s="8" t="s">
        <v>529</v>
      </c>
      <c r="G154" s="8" t="s">
        <v>20</v>
      </c>
      <c r="H154" s="8" t="s">
        <v>530</v>
      </c>
      <c r="I154" s="8" t="s">
        <v>53</v>
      </c>
      <c r="J154" s="8" t="s">
        <v>20</v>
      </c>
      <c r="K154" s="6"/>
      <c r="L154" s="7">
        <v>45641</v>
      </c>
      <c r="M154" s="6" t="s">
        <v>22</v>
      </c>
      <c r="N154" s="8" t="s">
        <v>531</v>
      </c>
      <c r="O154" s="6" t="str">
        <f>HYPERLINK("https://docs.wto.org/imrd/directdoc.asp?DDFDocuments/t/G/TBTN24/CHL706.DOCX", "https://docs.wto.org/imrd/directdoc.asp?DDFDocuments/t/G/TBTN24/CHL706.DOCX")</f>
        <v>https://docs.wto.org/imrd/directdoc.asp?DDFDocuments/t/G/TBTN24/CHL706.DOCX</v>
      </c>
      <c r="P154" s="6" t="str">
        <f>HYPERLINK("https://docs.wto.org/imrd/directdoc.asp?DDFDocuments/u/G/TBTN24/CHL706.DOCX", "https://docs.wto.org/imrd/directdoc.asp?DDFDocuments/u/G/TBTN24/CHL706.DOCX")</f>
        <v>https://docs.wto.org/imrd/directdoc.asp?DDFDocuments/u/G/TBTN24/CHL706.DOCX</v>
      </c>
      <c r="Q154" s="6" t="str">
        <f>HYPERLINK("https://docs.wto.org/imrd/directdoc.asp?DDFDocuments/v/G/TBTN24/CHL706.DOCX", "https://docs.wto.org/imrd/directdoc.asp?DDFDocuments/v/G/TBTN24/CHL706.DOCX")</f>
        <v>https://docs.wto.org/imrd/directdoc.asp?DDFDocuments/v/G/TBTN24/CHL706.DOCX</v>
      </c>
    </row>
    <row r="155" spans="1:17" ht="144" x14ac:dyDescent="0.3">
      <c r="A155" s="10" t="s">
        <v>1046</v>
      </c>
      <c r="B155" s="9" t="str">
        <f>HYPERLINK("https://eping.wto.org/en/Search?viewData= G/TBT/N/RWA/1092"," G/TBT/N/RWA/1092")</f>
        <v xml:space="preserve"> G/TBT/N/RWA/1092</v>
      </c>
      <c r="C155" s="6" t="s">
        <v>327</v>
      </c>
      <c r="D155" s="8" t="s">
        <v>328</v>
      </c>
      <c r="E155" s="8" t="s">
        <v>329</v>
      </c>
      <c r="F155" s="8" t="s">
        <v>330</v>
      </c>
      <c r="G155" s="8" t="s">
        <v>20</v>
      </c>
      <c r="H155" s="8" t="s">
        <v>331</v>
      </c>
      <c r="I155" s="8" t="s">
        <v>332</v>
      </c>
      <c r="J155" s="8" t="s">
        <v>20</v>
      </c>
      <c r="K155" s="6"/>
      <c r="L155" s="7">
        <v>45646</v>
      </c>
      <c r="M155" s="6" t="s">
        <v>22</v>
      </c>
      <c r="N155" s="8" t="s">
        <v>333</v>
      </c>
      <c r="O155" s="6" t="str">
        <f>HYPERLINK("https://docs.wto.org/imrd/directdoc.asp?DDFDocuments/t/G/TBTN24/RWA1092.DOCX", "https://docs.wto.org/imrd/directdoc.asp?DDFDocuments/t/G/TBTN24/RWA1092.DOCX")</f>
        <v>https://docs.wto.org/imrd/directdoc.asp?DDFDocuments/t/G/TBTN24/RWA1092.DOCX</v>
      </c>
      <c r="P155" s="6" t="str">
        <f>HYPERLINK("https://docs.wto.org/imrd/directdoc.asp?DDFDocuments/u/G/TBTN24/RWA1092.DOCX", "https://docs.wto.org/imrd/directdoc.asp?DDFDocuments/u/G/TBTN24/RWA1092.DOCX")</f>
        <v>https://docs.wto.org/imrd/directdoc.asp?DDFDocuments/u/G/TBTN24/RWA1092.DOCX</v>
      </c>
      <c r="Q155" s="6" t="str">
        <f>HYPERLINK("https://docs.wto.org/imrd/directdoc.asp?DDFDocuments/v/G/TBTN24/RWA1092.DOCX", "https://docs.wto.org/imrd/directdoc.asp?DDFDocuments/v/G/TBTN24/RWA1092.DOCX")</f>
        <v>https://docs.wto.org/imrd/directdoc.asp?DDFDocuments/v/G/TBTN24/RWA1092.DOCX</v>
      </c>
    </row>
    <row r="156" spans="1:17" ht="230.4" x14ac:dyDescent="0.3">
      <c r="A156" s="10" t="s">
        <v>1037</v>
      </c>
      <c r="B156" s="9" t="str">
        <f>HYPERLINK("https://eping.wto.org/en/Search?viewData= G/TBT/N/ESP/51"," G/TBT/N/ESP/51")</f>
        <v xml:space="preserve"> G/TBT/N/ESP/51</v>
      </c>
      <c r="C156" s="6" t="s">
        <v>195</v>
      </c>
      <c r="D156" s="8" t="s">
        <v>256</v>
      </c>
      <c r="E156" s="8" t="s">
        <v>257</v>
      </c>
      <c r="F156" s="8" t="s">
        <v>258</v>
      </c>
      <c r="G156" s="8" t="s">
        <v>259</v>
      </c>
      <c r="H156" s="8" t="s">
        <v>20</v>
      </c>
      <c r="I156" s="8" t="s">
        <v>260</v>
      </c>
      <c r="J156" s="8" t="s">
        <v>61</v>
      </c>
      <c r="K156" s="6"/>
      <c r="L156" s="7">
        <v>45648</v>
      </c>
      <c r="M156" s="6" t="s">
        <v>22</v>
      </c>
      <c r="N156" s="8" t="s">
        <v>261</v>
      </c>
      <c r="O156" s="6" t="str">
        <f>HYPERLINK("https://docs.wto.org/imrd/directdoc.asp?DDFDocuments/t/G/TBTN24/ESP51.DOCX", "https://docs.wto.org/imrd/directdoc.asp?DDFDocuments/t/G/TBTN24/ESP51.DOCX")</f>
        <v>https://docs.wto.org/imrd/directdoc.asp?DDFDocuments/t/G/TBTN24/ESP51.DOCX</v>
      </c>
      <c r="P156" s="6" t="str">
        <f>HYPERLINK("https://docs.wto.org/imrd/directdoc.asp?DDFDocuments/u/G/TBTN24/ESP51.DOCX", "https://docs.wto.org/imrd/directdoc.asp?DDFDocuments/u/G/TBTN24/ESP51.DOCX")</f>
        <v>https://docs.wto.org/imrd/directdoc.asp?DDFDocuments/u/G/TBTN24/ESP51.DOCX</v>
      </c>
      <c r="Q156" s="6" t="str">
        <f>HYPERLINK("https://docs.wto.org/imrd/directdoc.asp?DDFDocuments/v/G/TBTN24/ESP51.DOCX", "https://docs.wto.org/imrd/directdoc.asp?DDFDocuments/v/G/TBTN24/ESP51.DOCX")</f>
        <v>https://docs.wto.org/imrd/directdoc.asp?DDFDocuments/v/G/TBTN24/ESP51.DOCX</v>
      </c>
    </row>
    <row r="157" spans="1:17" ht="43.2" x14ac:dyDescent="0.3">
      <c r="A157" s="10" t="s">
        <v>1038</v>
      </c>
      <c r="B157" s="9" t="str">
        <f>HYPERLINK("https://eping.wto.org/en/Search?viewData= G/TBT/N/BRA/1572"," G/TBT/N/BRA/1572")</f>
        <v xml:space="preserve"> G/TBT/N/BRA/1572</v>
      </c>
      <c r="C157" s="6" t="s">
        <v>31</v>
      </c>
      <c r="D157" s="8" t="s">
        <v>262</v>
      </c>
      <c r="E157" s="8" t="s">
        <v>263</v>
      </c>
      <c r="F157" s="8" t="s">
        <v>264</v>
      </c>
      <c r="G157" s="8" t="s">
        <v>20</v>
      </c>
      <c r="H157" s="8" t="s">
        <v>265</v>
      </c>
      <c r="I157" s="8" t="s">
        <v>114</v>
      </c>
      <c r="J157" s="8" t="s">
        <v>83</v>
      </c>
      <c r="K157" s="6"/>
      <c r="L157" s="7">
        <v>45649</v>
      </c>
      <c r="M157" s="6" t="s">
        <v>22</v>
      </c>
      <c r="N157" s="8" t="s">
        <v>266</v>
      </c>
      <c r="O157" s="6" t="str">
        <f>HYPERLINK("https://docs.wto.org/imrd/directdoc.asp?DDFDocuments/t/G/TBTN24/BRA1572.DOCX", "https://docs.wto.org/imrd/directdoc.asp?DDFDocuments/t/G/TBTN24/BRA1572.DOCX")</f>
        <v>https://docs.wto.org/imrd/directdoc.asp?DDFDocuments/t/G/TBTN24/BRA1572.DOCX</v>
      </c>
      <c r="P157" s="6" t="str">
        <f>HYPERLINK("https://docs.wto.org/imrd/directdoc.asp?DDFDocuments/u/G/TBTN24/BRA1572.DOCX", "https://docs.wto.org/imrd/directdoc.asp?DDFDocuments/u/G/TBTN24/BRA1572.DOCX")</f>
        <v>https://docs.wto.org/imrd/directdoc.asp?DDFDocuments/u/G/TBTN24/BRA1572.DOCX</v>
      </c>
      <c r="Q157" s="6" t="str">
        <f>HYPERLINK("https://docs.wto.org/imrd/directdoc.asp?DDFDocuments/v/G/TBTN24/BRA1572.DOCX", "https://docs.wto.org/imrd/directdoc.asp?DDFDocuments/v/G/TBTN24/BRA1572.DOCX")</f>
        <v>https://docs.wto.org/imrd/directdoc.asp?DDFDocuments/v/G/TBTN24/BRA1572.DOCX</v>
      </c>
    </row>
    <row r="158" spans="1:17" ht="28.8" x14ac:dyDescent="0.3">
      <c r="A158" s="10" t="s">
        <v>1038</v>
      </c>
      <c r="B158" s="9" t="str">
        <f>HYPERLINK("https://eping.wto.org/en/Search?viewData= G/TBT/N/JPN/839"," G/TBT/N/JPN/839")</f>
        <v xml:space="preserve"> G/TBT/N/JPN/839</v>
      </c>
      <c r="C158" s="6" t="s">
        <v>160</v>
      </c>
      <c r="D158" s="8" t="s">
        <v>542</v>
      </c>
      <c r="E158" s="8" t="s">
        <v>543</v>
      </c>
      <c r="F158" s="8" t="s">
        <v>544</v>
      </c>
      <c r="G158" s="8" t="s">
        <v>545</v>
      </c>
      <c r="H158" s="8" t="s">
        <v>296</v>
      </c>
      <c r="I158" s="8" t="s">
        <v>37</v>
      </c>
      <c r="J158" s="8" t="s">
        <v>83</v>
      </c>
      <c r="K158" s="6"/>
      <c r="L158" s="7">
        <v>45611</v>
      </c>
      <c r="M158" s="6" t="s">
        <v>22</v>
      </c>
      <c r="N158" s="8" t="s">
        <v>546</v>
      </c>
      <c r="O158" s="6" t="str">
        <f>HYPERLINK("https://docs.wto.org/imrd/directdoc.asp?DDFDocuments/t/G/TBTN24/JPN839.DOCX", "https://docs.wto.org/imrd/directdoc.asp?DDFDocuments/t/G/TBTN24/JPN839.DOCX")</f>
        <v>https://docs.wto.org/imrd/directdoc.asp?DDFDocuments/t/G/TBTN24/JPN839.DOCX</v>
      </c>
      <c r="P158" s="6" t="str">
        <f>HYPERLINK("https://docs.wto.org/imrd/directdoc.asp?DDFDocuments/u/G/TBTN24/JPN839.DOCX", "https://docs.wto.org/imrd/directdoc.asp?DDFDocuments/u/G/TBTN24/JPN839.DOCX")</f>
        <v>https://docs.wto.org/imrd/directdoc.asp?DDFDocuments/u/G/TBTN24/JPN839.DOCX</v>
      </c>
      <c r="Q158" s="6" t="str">
        <f>HYPERLINK("https://docs.wto.org/imrd/directdoc.asp?DDFDocuments/v/G/TBTN24/JPN839.DOCX", "https://docs.wto.org/imrd/directdoc.asp?DDFDocuments/v/G/TBTN24/JPN839.DOCX")</f>
        <v>https://docs.wto.org/imrd/directdoc.asp?DDFDocuments/v/G/TBTN24/JPN839.DOCX</v>
      </c>
    </row>
    <row r="159" spans="1:17" ht="43.2" x14ac:dyDescent="0.3">
      <c r="A159" s="10" t="s">
        <v>1038</v>
      </c>
      <c r="B159" s="9" t="str">
        <f>HYPERLINK("https://eping.wto.org/en/Search?viewData= G/TBT/N/PHL/337"," G/TBT/N/PHL/337")</f>
        <v xml:space="preserve"> G/TBT/N/PHL/337</v>
      </c>
      <c r="C159" s="6" t="s">
        <v>576</v>
      </c>
      <c r="D159" s="8" t="s">
        <v>577</v>
      </c>
      <c r="E159" s="8" t="s">
        <v>578</v>
      </c>
      <c r="F159" s="8" t="s">
        <v>579</v>
      </c>
      <c r="G159" s="8" t="s">
        <v>20</v>
      </c>
      <c r="H159" s="8" t="s">
        <v>296</v>
      </c>
      <c r="I159" s="8" t="s">
        <v>37</v>
      </c>
      <c r="J159" s="8" t="s">
        <v>83</v>
      </c>
      <c r="K159" s="6"/>
      <c r="L159" s="7">
        <v>45590</v>
      </c>
      <c r="M159" s="6" t="s">
        <v>22</v>
      </c>
      <c r="N159" s="8" t="s">
        <v>580</v>
      </c>
      <c r="O159" s="6" t="str">
        <f>HYPERLINK("https://docs.wto.org/imrd/directdoc.asp?DDFDocuments/t/G/TBTN24/PHL337.DOCX", "https://docs.wto.org/imrd/directdoc.asp?DDFDocuments/t/G/TBTN24/PHL337.DOCX")</f>
        <v>https://docs.wto.org/imrd/directdoc.asp?DDFDocuments/t/G/TBTN24/PHL337.DOCX</v>
      </c>
      <c r="P159" s="6" t="str">
        <f>HYPERLINK("https://docs.wto.org/imrd/directdoc.asp?DDFDocuments/u/G/TBTN24/PHL337.DOCX", "https://docs.wto.org/imrd/directdoc.asp?DDFDocuments/u/G/TBTN24/PHL337.DOCX")</f>
        <v>https://docs.wto.org/imrd/directdoc.asp?DDFDocuments/u/G/TBTN24/PHL337.DOCX</v>
      </c>
      <c r="Q159" s="6" t="str">
        <f>HYPERLINK("https://docs.wto.org/imrd/directdoc.asp?DDFDocuments/v/G/TBTN24/PHL337.DOCX", "https://docs.wto.org/imrd/directdoc.asp?DDFDocuments/v/G/TBTN24/PHL337.DOCX")</f>
        <v>https://docs.wto.org/imrd/directdoc.asp?DDFDocuments/v/G/TBTN24/PHL337.DOCX</v>
      </c>
    </row>
    <row r="160" spans="1:17" ht="28.8" x14ac:dyDescent="0.3">
      <c r="A160" t="s">
        <v>1008</v>
      </c>
      <c r="B160" s="9" t="str">
        <f>HYPERLINK("https://eping.wto.org/en/Search?viewData= G/TBT/N/KOR/1235"," G/TBT/N/KOR/1235")</f>
        <v xml:space="preserve"> G/TBT/N/KOR/1235</v>
      </c>
      <c r="C160" s="6" t="s">
        <v>16</v>
      </c>
      <c r="D160" s="8" t="s">
        <v>17</v>
      </c>
      <c r="E160" s="8" t="s">
        <v>18</v>
      </c>
      <c r="F160" s="8" t="s">
        <v>19</v>
      </c>
      <c r="G160" s="8" t="s">
        <v>20</v>
      </c>
      <c r="H160" s="8" t="s">
        <v>20</v>
      </c>
      <c r="I160" s="8" t="s">
        <v>21</v>
      </c>
      <c r="J160" s="8" t="s">
        <v>20</v>
      </c>
      <c r="K160" s="6"/>
      <c r="L160" s="7">
        <v>45656</v>
      </c>
      <c r="M160" s="6" t="s">
        <v>22</v>
      </c>
      <c r="N160" s="8" t="s">
        <v>23</v>
      </c>
      <c r="O160" s="6" t="str">
        <f>HYPERLINK("https://docs.wto.org/imrd/directdoc.asp?DDFDocuments/t/G/TBTN24/KOR1235.DOCX", "https://docs.wto.org/imrd/directdoc.asp?DDFDocuments/t/G/TBTN24/KOR1235.DOCX")</f>
        <v>https://docs.wto.org/imrd/directdoc.asp?DDFDocuments/t/G/TBTN24/KOR1235.DOCX</v>
      </c>
      <c r="P160" s="6"/>
      <c r="Q160" s="6"/>
    </row>
    <row r="161" spans="1:17" ht="43.2" x14ac:dyDescent="0.3">
      <c r="A161" s="10" t="s">
        <v>1110</v>
      </c>
      <c r="B161" s="9" t="str">
        <f>HYPERLINK("https://eping.wto.org/en/Search?viewData= G/TBT/N/MWI/111"," G/TBT/N/MWI/111")</f>
        <v xml:space="preserve"> G/TBT/N/MWI/111</v>
      </c>
      <c r="C161" s="6" t="s">
        <v>897</v>
      </c>
      <c r="D161" s="8" t="s">
        <v>930</v>
      </c>
      <c r="E161" s="8" t="s">
        <v>931</v>
      </c>
      <c r="F161" s="8" t="s">
        <v>932</v>
      </c>
      <c r="G161" s="8" t="s">
        <v>933</v>
      </c>
      <c r="H161" s="8" t="s">
        <v>934</v>
      </c>
      <c r="I161" s="8" t="s">
        <v>935</v>
      </c>
      <c r="J161" s="8" t="s">
        <v>61</v>
      </c>
      <c r="K161" s="6"/>
      <c r="L161" s="7">
        <v>45626</v>
      </c>
      <c r="M161" s="6" t="s">
        <v>22</v>
      </c>
      <c r="N161" s="8" t="s">
        <v>936</v>
      </c>
      <c r="O161" s="6" t="str">
        <f>HYPERLINK("https://docs.wto.org/imrd/directdoc.asp?DDFDocuments/t/G/TBTN24/MWI111.DOCX", "https://docs.wto.org/imrd/directdoc.asp?DDFDocuments/t/G/TBTN24/MWI111.DOCX")</f>
        <v>https://docs.wto.org/imrd/directdoc.asp?DDFDocuments/t/G/TBTN24/MWI111.DOCX</v>
      </c>
      <c r="P161" s="6" t="str">
        <f>HYPERLINK("https://docs.wto.org/imrd/directdoc.asp?DDFDocuments/u/G/TBTN24/MWI111.DOCX", "https://docs.wto.org/imrd/directdoc.asp?DDFDocuments/u/G/TBTN24/MWI111.DOCX")</f>
        <v>https://docs.wto.org/imrd/directdoc.asp?DDFDocuments/u/G/TBTN24/MWI111.DOCX</v>
      </c>
      <c r="Q161" s="6" t="str">
        <f>HYPERLINK("https://docs.wto.org/imrd/directdoc.asp?DDFDocuments/v/G/TBTN24/MWI111.DOCX", "https://docs.wto.org/imrd/directdoc.asp?DDFDocuments/v/G/TBTN24/MWI111.DOCX")</f>
        <v>https://docs.wto.org/imrd/directdoc.asp?DDFDocuments/v/G/TBTN24/MWI111.DOCX</v>
      </c>
    </row>
    <row r="162" spans="1:17" ht="331.2" x14ac:dyDescent="0.3">
      <c r="A162" s="10" t="s">
        <v>1040</v>
      </c>
      <c r="B162" s="9" t="str">
        <f>HYPERLINK("https://eping.wto.org/en/Search?viewData= G/TBT/N/UKR/310"," G/TBT/N/UKR/310")</f>
        <v xml:space="preserve"> G/TBT/N/UKR/310</v>
      </c>
      <c r="C162" s="6" t="s">
        <v>220</v>
      </c>
      <c r="D162" s="8" t="s">
        <v>274</v>
      </c>
      <c r="E162" s="8" t="s">
        <v>275</v>
      </c>
      <c r="F162" s="8" t="s">
        <v>276</v>
      </c>
      <c r="G162" s="8" t="s">
        <v>20</v>
      </c>
      <c r="H162" s="8" t="s">
        <v>20</v>
      </c>
      <c r="I162" s="8" t="s">
        <v>277</v>
      </c>
      <c r="J162" s="8" t="s">
        <v>20</v>
      </c>
      <c r="K162" s="6"/>
      <c r="L162" s="7">
        <v>45647</v>
      </c>
      <c r="M162" s="6" t="s">
        <v>22</v>
      </c>
      <c r="N162" s="8" t="s">
        <v>278</v>
      </c>
      <c r="O162" s="6" t="str">
        <f>HYPERLINK("https://docs.wto.org/imrd/directdoc.asp?DDFDocuments/t/G/TBTN24/UKR310.DOCX", "https://docs.wto.org/imrd/directdoc.asp?DDFDocuments/t/G/TBTN24/UKR310.DOCX")</f>
        <v>https://docs.wto.org/imrd/directdoc.asp?DDFDocuments/t/G/TBTN24/UKR310.DOCX</v>
      </c>
      <c r="P162" s="6" t="str">
        <f>HYPERLINK("https://docs.wto.org/imrd/directdoc.asp?DDFDocuments/u/G/TBTN24/UKR310.DOCX", "https://docs.wto.org/imrd/directdoc.asp?DDFDocuments/u/G/TBTN24/UKR310.DOCX")</f>
        <v>https://docs.wto.org/imrd/directdoc.asp?DDFDocuments/u/G/TBTN24/UKR310.DOCX</v>
      </c>
      <c r="Q162" s="6" t="str">
        <f>HYPERLINK("https://docs.wto.org/imrd/directdoc.asp?DDFDocuments/v/G/TBTN24/UKR310.DOCX", "https://docs.wto.org/imrd/directdoc.asp?DDFDocuments/v/G/TBTN24/UKR310.DOCX")</f>
        <v>https://docs.wto.org/imrd/directdoc.asp?DDFDocuments/v/G/TBTN24/UKR310.DOCX</v>
      </c>
    </row>
    <row r="163" spans="1:17" ht="187.2" x14ac:dyDescent="0.3">
      <c r="A163" s="10" t="s">
        <v>1040</v>
      </c>
      <c r="B163" s="9" t="str">
        <f>HYPERLINK("https://eping.wto.org/en/Search?viewData= G/TBT/N/UKR/309"," G/TBT/N/UKR/309")</f>
        <v xml:space="preserve"> G/TBT/N/UKR/309</v>
      </c>
      <c r="C163" s="6" t="s">
        <v>220</v>
      </c>
      <c r="D163" s="8" t="s">
        <v>298</v>
      </c>
      <c r="E163" s="8" t="s">
        <v>299</v>
      </c>
      <c r="F163" s="8" t="s">
        <v>276</v>
      </c>
      <c r="G163" s="8" t="s">
        <v>20</v>
      </c>
      <c r="H163" s="8" t="s">
        <v>20</v>
      </c>
      <c r="I163" s="8" t="s">
        <v>114</v>
      </c>
      <c r="J163" s="8" t="s">
        <v>83</v>
      </c>
      <c r="K163" s="6"/>
      <c r="L163" s="7">
        <v>45647</v>
      </c>
      <c r="M163" s="6" t="s">
        <v>22</v>
      </c>
      <c r="N163" s="8" t="s">
        <v>300</v>
      </c>
      <c r="O163" s="6" t="str">
        <f>HYPERLINK("https://docs.wto.org/imrd/directdoc.asp?DDFDocuments/t/G/TBTN24/UKR309.DOCX", "https://docs.wto.org/imrd/directdoc.asp?DDFDocuments/t/G/TBTN24/UKR309.DOCX")</f>
        <v>https://docs.wto.org/imrd/directdoc.asp?DDFDocuments/t/G/TBTN24/UKR309.DOCX</v>
      </c>
      <c r="P163" s="6" t="str">
        <f>HYPERLINK("https://docs.wto.org/imrd/directdoc.asp?DDFDocuments/u/G/TBTN24/UKR309.DOCX", "https://docs.wto.org/imrd/directdoc.asp?DDFDocuments/u/G/TBTN24/UKR309.DOCX")</f>
        <v>https://docs.wto.org/imrd/directdoc.asp?DDFDocuments/u/G/TBTN24/UKR309.DOCX</v>
      </c>
      <c r="Q163" s="6" t="str">
        <f>HYPERLINK("https://docs.wto.org/imrd/directdoc.asp?DDFDocuments/v/G/TBTN24/UKR309.DOCX", "https://docs.wto.org/imrd/directdoc.asp?DDFDocuments/v/G/TBTN24/UKR309.DOCX")</f>
        <v>https://docs.wto.org/imrd/directdoc.asp?DDFDocuments/v/G/TBTN24/UKR309.DOCX</v>
      </c>
    </row>
    <row r="164" spans="1:17" ht="259.2" x14ac:dyDescent="0.3">
      <c r="A164" s="10" t="s">
        <v>1103</v>
      </c>
      <c r="B164" s="9" t="str">
        <f>HYPERLINK("https://eping.wto.org/en/Search?viewData= G/TBT/N/ARG/458"," G/TBT/N/ARG/458")</f>
        <v xml:space="preserve"> G/TBT/N/ARG/458</v>
      </c>
      <c r="C164" s="6" t="s">
        <v>876</v>
      </c>
      <c r="D164" s="8" t="s">
        <v>877</v>
      </c>
      <c r="E164" s="8" t="s">
        <v>878</v>
      </c>
      <c r="F164" s="8" t="s">
        <v>879</v>
      </c>
      <c r="G164" s="8" t="s">
        <v>20</v>
      </c>
      <c r="H164" s="8" t="s">
        <v>20</v>
      </c>
      <c r="I164" s="8" t="s">
        <v>880</v>
      </c>
      <c r="J164" s="8" t="s">
        <v>20</v>
      </c>
      <c r="K164" s="6"/>
      <c r="L164" s="7" t="s">
        <v>20</v>
      </c>
      <c r="M164" s="6" t="s">
        <v>22</v>
      </c>
      <c r="N164" s="8" t="s">
        <v>881</v>
      </c>
      <c r="O164" s="6" t="str">
        <f>HYPERLINK("https://docs.wto.org/imrd/directdoc.asp?DDFDocuments/t/G/TBTN24/ARG458.DOCX", "https://docs.wto.org/imrd/directdoc.asp?DDFDocuments/t/G/TBTN24/ARG458.DOCX")</f>
        <v>https://docs.wto.org/imrd/directdoc.asp?DDFDocuments/t/G/TBTN24/ARG458.DOCX</v>
      </c>
      <c r="P164" s="6" t="str">
        <f>HYPERLINK("https://docs.wto.org/imrd/directdoc.asp?DDFDocuments/u/G/TBTN24/ARG458.DOCX", "https://docs.wto.org/imrd/directdoc.asp?DDFDocuments/u/G/TBTN24/ARG458.DOCX")</f>
        <v>https://docs.wto.org/imrd/directdoc.asp?DDFDocuments/u/G/TBTN24/ARG458.DOCX</v>
      </c>
      <c r="Q164" s="6" t="str">
        <f>HYPERLINK("https://docs.wto.org/imrd/directdoc.asp?DDFDocuments/v/G/TBTN24/ARG458.DOCX", "https://docs.wto.org/imrd/directdoc.asp?DDFDocuments/v/G/TBTN24/ARG458.DOCX")</f>
        <v>https://docs.wto.org/imrd/directdoc.asp?DDFDocuments/v/G/TBTN24/ARG458.DOCX</v>
      </c>
    </row>
    <row r="165" spans="1:17" ht="86.4" x14ac:dyDescent="0.3">
      <c r="A165" s="10" t="s">
        <v>1100</v>
      </c>
      <c r="B165" s="9" t="str">
        <f>HYPERLINK("https://eping.wto.org/en/Search?viewData= G/TBT/N/VNM/327"," G/TBT/N/VNM/327")</f>
        <v xml:space="preserve"> G/TBT/N/VNM/327</v>
      </c>
      <c r="C165" s="6" t="s">
        <v>823</v>
      </c>
      <c r="D165" s="8" t="s">
        <v>858</v>
      </c>
      <c r="E165" s="8" t="s">
        <v>859</v>
      </c>
      <c r="F165" s="8" t="s">
        <v>860</v>
      </c>
      <c r="G165" s="8" t="s">
        <v>20</v>
      </c>
      <c r="H165" s="8" t="s">
        <v>861</v>
      </c>
      <c r="I165" s="8" t="s">
        <v>454</v>
      </c>
      <c r="J165" s="8" t="s">
        <v>20</v>
      </c>
      <c r="K165" s="6"/>
      <c r="L165" s="7">
        <v>45627</v>
      </c>
      <c r="M165" s="6" t="s">
        <v>22</v>
      </c>
      <c r="N165" s="8" t="s">
        <v>862</v>
      </c>
      <c r="O165" s="6" t="str">
        <f>HYPERLINK("https://docs.wto.org/imrd/directdoc.asp?DDFDocuments/t/G/TBTN24/VNM327.DOCX", "https://docs.wto.org/imrd/directdoc.asp?DDFDocuments/t/G/TBTN24/VNM327.DOCX")</f>
        <v>https://docs.wto.org/imrd/directdoc.asp?DDFDocuments/t/G/TBTN24/VNM327.DOCX</v>
      </c>
      <c r="P165" s="6" t="str">
        <f>HYPERLINK("https://docs.wto.org/imrd/directdoc.asp?DDFDocuments/u/G/TBTN24/VNM327.DOCX", "https://docs.wto.org/imrd/directdoc.asp?DDFDocuments/u/G/TBTN24/VNM327.DOCX")</f>
        <v>https://docs.wto.org/imrd/directdoc.asp?DDFDocuments/u/G/TBTN24/VNM327.DOCX</v>
      </c>
      <c r="Q165" s="6" t="str">
        <f>HYPERLINK("https://docs.wto.org/imrd/directdoc.asp?DDFDocuments/v/G/TBTN24/VNM327.DOCX", "https://docs.wto.org/imrd/directdoc.asp?DDFDocuments/v/G/TBTN24/VNM327.DOCX")</f>
        <v>https://docs.wto.org/imrd/directdoc.asp?DDFDocuments/v/G/TBTN24/VNM327.DOCX</v>
      </c>
    </row>
    <row r="166" spans="1:17" ht="115.2" x14ac:dyDescent="0.3">
      <c r="A166" s="10" t="s">
        <v>1079</v>
      </c>
      <c r="B166" s="9" t="str">
        <f>HYPERLINK("https://eping.wto.org/en/Search?viewData= G/TBT/N/USA/2153"," G/TBT/N/USA/2153")</f>
        <v xml:space="preserve"> G/TBT/N/USA/2153</v>
      </c>
      <c r="C166" s="6" t="s">
        <v>109</v>
      </c>
      <c r="D166" s="8" t="s">
        <v>620</v>
      </c>
      <c r="E166" s="8" t="s">
        <v>621</v>
      </c>
      <c r="F166" s="8" t="s">
        <v>622</v>
      </c>
      <c r="G166" s="8" t="s">
        <v>20</v>
      </c>
      <c r="H166" s="8" t="s">
        <v>623</v>
      </c>
      <c r="I166" s="8" t="s">
        <v>208</v>
      </c>
      <c r="J166" s="8" t="s">
        <v>20</v>
      </c>
      <c r="K166" s="6"/>
      <c r="L166" s="7">
        <v>45635</v>
      </c>
      <c r="M166" s="6" t="s">
        <v>22</v>
      </c>
      <c r="N166" s="8" t="s">
        <v>624</v>
      </c>
      <c r="O166" s="6" t="str">
        <f>HYPERLINK("https://docs.wto.org/imrd/directdoc.asp?DDFDocuments/t/G/TBTN24/USA2153.DOCX", "https://docs.wto.org/imrd/directdoc.asp?DDFDocuments/t/G/TBTN24/USA2153.DOCX")</f>
        <v>https://docs.wto.org/imrd/directdoc.asp?DDFDocuments/t/G/TBTN24/USA2153.DOCX</v>
      </c>
      <c r="P166" s="6" t="str">
        <f>HYPERLINK("https://docs.wto.org/imrd/directdoc.asp?DDFDocuments/u/G/TBTN24/USA2153.DOCX", "https://docs.wto.org/imrd/directdoc.asp?DDFDocuments/u/G/TBTN24/USA2153.DOCX")</f>
        <v>https://docs.wto.org/imrd/directdoc.asp?DDFDocuments/u/G/TBTN24/USA2153.DOCX</v>
      </c>
      <c r="Q166" s="6" t="str">
        <f>HYPERLINK("https://docs.wto.org/imrd/directdoc.asp?DDFDocuments/v/G/TBTN24/USA2153.DOCX", "https://docs.wto.org/imrd/directdoc.asp?DDFDocuments/v/G/TBTN24/USA2153.DOCX")</f>
        <v>https://docs.wto.org/imrd/directdoc.asp?DDFDocuments/v/G/TBTN24/USA2153.DOCX</v>
      </c>
    </row>
    <row r="167" spans="1:17" ht="43.2" x14ac:dyDescent="0.3">
      <c r="A167" s="10" t="s">
        <v>1111</v>
      </c>
      <c r="B167" s="9" t="str">
        <f>HYPERLINK("https://eping.wto.org/en/Search?viewData= G/TBT/N/MWI/112"," G/TBT/N/MWI/112")</f>
        <v xml:space="preserve"> G/TBT/N/MWI/112</v>
      </c>
      <c r="C167" s="6" t="s">
        <v>897</v>
      </c>
      <c r="D167" s="8" t="s">
        <v>943</v>
      </c>
      <c r="E167" s="8" t="s">
        <v>944</v>
      </c>
      <c r="F167" s="8" t="s">
        <v>945</v>
      </c>
      <c r="G167" s="8" t="s">
        <v>946</v>
      </c>
      <c r="H167" s="8" t="s">
        <v>947</v>
      </c>
      <c r="I167" s="8" t="s">
        <v>903</v>
      </c>
      <c r="J167" s="8" t="s">
        <v>61</v>
      </c>
      <c r="K167" s="6"/>
      <c r="L167" s="7">
        <v>45626</v>
      </c>
      <c r="M167" s="6" t="s">
        <v>22</v>
      </c>
      <c r="N167" s="8" t="s">
        <v>948</v>
      </c>
      <c r="O167" s="6" t="str">
        <f>HYPERLINK("https://docs.wto.org/imrd/directdoc.asp?DDFDocuments/t/G/TBTN24/MWI112.DOCX", "https://docs.wto.org/imrd/directdoc.asp?DDFDocuments/t/G/TBTN24/MWI112.DOCX")</f>
        <v>https://docs.wto.org/imrd/directdoc.asp?DDFDocuments/t/G/TBTN24/MWI112.DOCX</v>
      </c>
      <c r="P167" s="6" t="str">
        <f>HYPERLINK("https://docs.wto.org/imrd/directdoc.asp?DDFDocuments/u/G/TBTN24/MWI112.DOCX", "https://docs.wto.org/imrd/directdoc.asp?DDFDocuments/u/G/TBTN24/MWI112.DOCX")</f>
        <v>https://docs.wto.org/imrd/directdoc.asp?DDFDocuments/u/G/TBTN24/MWI112.DOCX</v>
      </c>
      <c r="Q167" s="6" t="str">
        <f>HYPERLINK("https://docs.wto.org/imrd/directdoc.asp?DDFDocuments/v/G/TBTN24/MWI112.DOCX", "https://docs.wto.org/imrd/directdoc.asp?DDFDocuments/v/G/TBTN24/MWI112.DOCX")</f>
        <v>https://docs.wto.org/imrd/directdoc.asp?DDFDocuments/v/G/TBTN24/MWI112.DOCX</v>
      </c>
    </row>
    <row r="168" spans="1:17" ht="72" x14ac:dyDescent="0.3">
      <c r="A168" s="10" t="s">
        <v>1063</v>
      </c>
      <c r="B168" s="9" t="str">
        <f>HYPERLINK("https://eping.wto.org/en/Search?viewData= G/TBT/N/CHN/1920"," G/TBT/N/CHN/1920")</f>
        <v xml:space="preserve"> G/TBT/N/CHN/1920</v>
      </c>
      <c r="C168" s="6" t="s">
        <v>39</v>
      </c>
      <c r="D168" s="8" t="s">
        <v>479</v>
      </c>
      <c r="E168" s="8" t="s">
        <v>480</v>
      </c>
      <c r="F168" s="8" t="s">
        <v>481</v>
      </c>
      <c r="G168" s="8" t="s">
        <v>482</v>
      </c>
      <c r="H168" s="8" t="s">
        <v>483</v>
      </c>
      <c r="I168" s="8" t="s">
        <v>114</v>
      </c>
      <c r="J168" s="8" t="s">
        <v>20</v>
      </c>
      <c r="K168" s="6"/>
      <c r="L168" s="7" t="s">
        <v>20</v>
      </c>
      <c r="M168" s="6" t="s">
        <v>22</v>
      </c>
      <c r="N168" s="8" t="s">
        <v>484</v>
      </c>
      <c r="O168" s="6" t="str">
        <f>HYPERLINK("https://docs.wto.org/imrd/directdoc.asp?DDFDocuments/t/G/TBTN24/CHN1920.DOCX", "https://docs.wto.org/imrd/directdoc.asp?DDFDocuments/t/G/TBTN24/CHN1920.DOCX")</f>
        <v>https://docs.wto.org/imrd/directdoc.asp?DDFDocuments/t/G/TBTN24/CHN1920.DOCX</v>
      </c>
      <c r="P168" s="6" t="str">
        <f>HYPERLINK("https://docs.wto.org/imrd/directdoc.asp?DDFDocuments/u/G/TBTN24/CHN1920.DOCX", "https://docs.wto.org/imrd/directdoc.asp?DDFDocuments/u/G/TBTN24/CHN1920.DOCX")</f>
        <v>https://docs.wto.org/imrd/directdoc.asp?DDFDocuments/u/G/TBTN24/CHN1920.DOCX</v>
      </c>
      <c r="Q168" s="6" t="str">
        <f>HYPERLINK("https://docs.wto.org/imrd/directdoc.asp?DDFDocuments/v/G/TBTN24/CHN1920.DOCX", "https://docs.wto.org/imrd/directdoc.asp?DDFDocuments/v/G/TBTN24/CHN1920.DOCX")</f>
        <v>https://docs.wto.org/imrd/directdoc.asp?DDFDocuments/v/G/TBTN24/CHN1920.DOCX</v>
      </c>
    </row>
    <row r="169" spans="1:17" ht="129.6" x14ac:dyDescent="0.3">
      <c r="A169" t="s">
        <v>1022</v>
      </c>
      <c r="B169" s="9" t="str">
        <f>HYPERLINK("https://eping.wto.org/en/Search?viewData= G/TBT/N/MEX/540"," G/TBT/N/MEX/540")</f>
        <v xml:space="preserve"> G/TBT/N/MEX/540</v>
      </c>
      <c r="C169" s="6" t="s">
        <v>142</v>
      </c>
      <c r="D169" s="8" t="s">
        <v>143</v>
      </c>
      <c r="E169" s="8" t="s">
        <v>144</v>
      </c>
      <c r="F169" s="8" t="s">
        <v>145</v>
      </c>
      <c r="G169" s="8" t="s">
        <v>20</v>
      </c>
      <c r="H169" s="8" t="s">
        <v>146</v>
      </c>
      <c r="I169" s="8" t="s">
        <v>147</v>
      </c>
      <c r="J169" s="8" t="s">
        <v>20</v>
      </c>
      <c r="K169" s="6"/>
      <c r="L169" s="7">
        <v>45654</v>
      </c>
      <c r="M169" s="6" t="s">
        <v>22</v>
      </c>
      <c r="N169" s="8" t="s">
        <v>148</v>
      </c>
      <c r="O169" s="6"/>
      <c r="P169" s="6"/>
      <c r="Q169" s="6" t="str">
        <f>HYPERLINK("https://docs.wto.org/imrd/directdoc.asp?DDFDocuments/v/G/TBTN24/MEX540.DOCX", "https://docs.wto.org/imrd/directdoc.asp?DDFDocuments/v/G/TBTN24/MEX540.DOCX")</f>
        <v>https://docs.wto.org/imrd/directdoc.asp?DDFDocuments/v/G/TBTN24/MEX540.DOCX</v>
      </c>
    </row>
    <row r="170" spans="1:17" ht="115.2" x14ac:dyDescent="0.3">
      <c r="A170" s="10" t="s">
        <v>1022</v>
      </c>
      <c r="B170" s="9" t="str">
        <f>HYPERLINK("https://eping.wto.org/en/Search?viewData= G/TBT/N/HND/103"," G/TBT/N/HND/103")</f>
        <v xml:space="preserve"> G/TBT/N/HND/103</v>
      </c>
      <c r="C170" s="6" t="s">
        <v>301</v>
      </c>
      <c r="D170" s="8" t="s">
        <v>302</v>
      </c>
      <c r="E170" s="8" t="s">
        <v>303</v>
      </c>
      <c r="F170" s="8" t="s">
        <v>304</v>
      </c>
      <c r="G170" s="8" t="s">
        <v>20</v>
      </c>
      <c r="H170" s="8" t="s">
        <v>305</v>
      </c>
      <c r="I170" s="8" t="s">
        <v>260</v>
      </c>
      <c r="J170" s="8" t="s">
        <v>20</v>
      </c>
      <c r="K170" s="6"/>
      <c r="L170" s="7">
        <v>45646</v>
      </c>
      <c r="M170" s="6" t="s">
        <v>22</v>
      </c>
      <c r="N170" s="8" t="s">
        <v>306</v>
      </c>
      <c r="O170" s="6" t="str">
        <f>HYPERLINK("https://docs.wto.org/imrd/directdoc.asp?DDFDocuments/t/G/TBTN24/HND103.DOCX", "https://docs.wto.org/imrd/directdoc.asp?DDFDocuments/t/G/TBTN24/HND103.DOCX")</f>
        <v>https://docs.wto.org/imrd/directdoc.asp?DDFDocuments/t/G/TBTN24/HND103.DOCX</v>
      </c>
      <c r="P170" s="6" t="str">
        <f>HYPERLINK("https://docs.wto.org/imrd/directdoc.asp?DDFDocuments/u/G/TBTN24/HND103.DOCX", "https://docs.wto.org/imrd/directdoc.asp?DDFDocuments/u/G/TBTN24/HND103.DOCX")</f>
        <v>https://docs.wto.org/imrd/directdoc.asp?DDFDocuments/u/G/TBTN24/HND103.DOCX</v>
      </c>
      <c r="Q170" s="6" t="str">
        <f>HYPERLINK("https://docs.wto.org/imrd/directdoc.asp?DDFDocuments/v/G/TBTN24/HND103.DOCX", "https://docs.wto.org/imrd/directdoc.asp?DDFDocuments/v/G/TBTN24/HND103.DOCX")</f>
        <v>https://docs.wto.org/imrd/directdoc.asp?DDFDocuments/v/G/TBTN24/HND103.DOCX</v>
      </c>
    </row>
    <row r="171" spans="1:17" ht="115.2" x14ac:dyDescent="0.3">
      <c r="A171" s="10" t="s">
        <v>1022</v>
      </c>
      <c r="B171" s="9" t="str">
        <f>HYPERLINK("https://eping.wto.org/en/Search?viewData= G/TBT/N/HND/104"," G/TBT/N/HND/104")</f>
        <v xml:space="preserve"> G/TBT/N/HND/104</v>
      </c>
      <c r="C171" s="6" t="s">
        <v>301</v>
      </c>
      <c r="D171" s="8" t="s">
        <v>302</v>
      </c>
      <c r="E171" s="8" t="s">
        <v>303</v>
      </c>
      <c r="F171" s="8" t="s">
        <v>304</v>
      </c>
      <c r="G171" s="8" t="s">
        <v>20</v>
      </c>
      <c r="H171" s="8" t="s">
        <v>146</v>
      </c>
      <c r="I171" s="8" t="s">
        <v>260</v>
      </c>
      <c r="J171" s="8" t="s">
        <v>20</v>
      </c>
      <c r="K171" s="6"/>
      <c r="L171" s="7">
        <v>45646</v>
      </c>
      <c r="M171" s="6" t="s">
        <v>22</v>
      </c>
      <c r="N171" s="8" t="s">
        <v>326</v>
      </c>
      <c r="O171" s="6" t="str">
        <f>HYPERLINK("https://docs.wto.org/imrd/directdoc.asp?DDFDocuments/t/G/TBTN24/HND104.DOCX", "https://docs.wto.org/imrd/directdoc.asp?DDFDocuments/t/G/TBTN24/HND104.DOCX")</f>
        <v>https://docs.wto.org/imrd/directdoc.asp?DDFDocuments/t/G/TBTN24/HND104.DOCX</v>
      </c>
      <c r="P171" s="6" t="str">
        <f>HYPERLINK("https://docs.wto.org/imrd/directdoc.asp?DDFDocuments/u/G/TBTN24/HND104.DOCX", "https://docs.wto.org/imrd/directdoc.asp?DDFDocuments/u/G/TBTN24/HND104.DOCX")</f>
        <v>https://docs.wto.org/imrd/directdoc.asp?DDFDocuments/u/G/TBTN24/HND104.DOCX</v>
      </c>
      <c r="Q171" s="6" t="str">
        <f>HYPERLINK("https://docs.wto.org/imrd/directdoc.asp?DDFDocuments/v/G/TBTN24/HND104.DOCX", "https://docs.wto.org/imrd/directdoc.asp?DDFDocuments/v/G/TBTN24/HND104.DOCX")</f>
        <v>https://docs.wto.org/imrd/directdoc.asp?DDFDocuments/v/G/TBTN24/HND104.DOCX</v>
      </c>
    </row>
    <row r="172" spans="1:17" ht="28.8" x14ac:dyDescent="0.3">
      <c r="A172" t="s">
        <v>1014</v>
      </c>
      <c r="B172" s="9" t="str">
        <f>HYPERLINK("https://eping.wto.org/en/Search?viewData= G/TBT/N/ARE/639, G/TBT/N/BHR/724, G/TBT/N/KWT/704, G/TBT/N/OMN/547, G/TBT/N/QAT/698, G/TBT/N/SAU/1368, G/TBT/N/YEM/304"," G/TBT/N/ARE/639, G/TBT/N/BHR/724, G/TBT/N/KWT/704, G/TBT/N/OMN/547, G/TBT/N/QAT/698, G/TBT/N/SAU/1368, G/TBT/N/YEM/304")</f>
        <v xml:space="preserve"> G/TBT/N/ARE/639, G/TBT/N/BHR/724, G/TBT/N/KWT/704, G/TBT/N/OMN/547, G/TBT/N/QAT/698, G/TBT/N/SAU/1368, G/TBT/N/YEM/304</v>
      </c>
      <c r="C172" s="6" t="s">
        <v>75</v>
      </c>
      <c r="D172" s="8" t="s">
        <v>76</v>
      </c>
      <c r="E172" s="8" t="s">
        <v>77</v>
      </c>
      <c r="F172" s="8" t="s">
        <v>78</v>
      </c>
      <c r="G172" s="8" t="s">
        <v>79</v>
      </c>
      <c r="H172" s="8" t="s">
        <v>80</v>
      </c>
      <c r="I172" s="8" t="s">
        <v>60</v>
      </c>
      <c r="J172" s="8" t="s">
        <v>61</v>
      </c>
      <c r="K172" s="6"/>
      <c r="L172" s="7">
        <v>45655</v>
      </c>
      <c r="M172" s="6" t="s">
        <v>22</v>
      </c>
      <c r="N172" s="8" t="s">
        <v>81</v>
      </c>
      <c r="O172" s="6" t="str">
        <f>HYPERLINK("https://docs.wto.org/imrd/directdoc.asp?DDFDocuments/t/G/TBTN24/ARE639.DOCX", "https://docs.wto.org/imrd/directdoc.asp?DDFDocuments/t/G/TBTN24/ARE639.DOCX")</f>
        <v>https://docs.wto.org/imrd/directdoc.asp?DDFDocuments/t/G/TBTN24/ARE639.DOCX</v>
      </c>
      <c r="P172" s="6"/>
      <c r="Q172" s="6"/>
    </row>
    <row r="173" spans="1:17" ht="28.8" x14ac:dyDescent="0.3">
      <c r="A173" t="s">
        <v>1014</v>
      </c>
      <c r="B173" s="9" t="str">
        <f>HYPERLINK("https://eping.wto.org/en/Search?viewData= G/TBT/N/ARE/639, G/TBT/N/BHR/724, G/TBT/N/KWT/704, G/TBT/N/OMN/547, G/TBT/N/QAT/698, G/TBT/N/SAU/1368, G/TBT/N/YEM/304"," G/TBT/N/ARE/639, G/TBT/N/BHR/724, G/TBT/N/KWT/704, G/TBT/N/OMN/547, G/TBT/N/QAT/698, G/TBT/N/SAU/1368, G/TBT/N/YEM/304")</f>
        <v xml:space="preserve"> G/TBT/N/ARE/639, G/TBT/N/BHR/724, G/TBT/N/KWT/704, G/TBT/N/OMN/547, G/TBT/N/QAT/698, G/TBT/N/SAU/1368, G/TBT/N/YEM/304</v>
      </c>
      <c r="C173" s="6" t="s">
        <v>92</v>
      </c>
      <c r="D173" s="8" t="s">
        <v>76</v>
      </c>
      <c r="E173" s="8" t="s">
        <v>77</v>
      </c>
      <c r="F173" s="8" t="s">
        <v>78</v>
      </c>
      <c r="G173" s="8" t="s">
        <v>79</v>
      </c>
      <c r="H173" s="8" t="s">
        <v>80</v>
      </c>
      <c r="I173" s="8" t="s">
        <v>60</v>
      </c>
      <c r="J173" s="8" t="s">
        <v>61</v>
      </c>
      <c r="K173" s="6"/>
      <c r="L173" s="7">
        <v>45655</v>
      </c>
      <c r="M173" s="6" t="s">
        <v>22</v>
      </c>
      <c r="N173" s="8" t="s">
        <v>81</v>
      </c>
      <c r="O173" s="6" t="str">
        <f>HYPERLINK("https://docs.wto.org/imrd/directdoc.asp?DDFDocuments/t/G/TBTN24/ARE639.DOCX", "https://docs.wto.org/imrd/directdoc.asp?DDFDocuments/t/G/TBTN24/ARE639.DOCX")</f>
        <v>https://docs.wto.org/imrd/directdoc.asp?DDFDocuments/t/G/TBTN24/ARE639.DOCX</v>
      </c>
      <c r="P173" s="6"/>
      <c r="Q173" s="6"/>
    </row>
    <row r="174" spans="1:17" ht="28.8" x14ac:dyDescent="0.3">
      <c r="A174" t="s">
        <v>1014</v>
      </c>
      <c r="B174" s="9" t="str">
        <f>HYPERLINK("https://eping.wto.org/en/Search?viewData= G/TBT/N/ARE/639, G/TBT/N/BHR/724, G/TBT/N/KWT/704, G/TBT/N/OMN/547, G/TBT/N/QAT/698, G/TBT/N/SAU/1368, G/TBT/N/YEM/304"," G/TBT/N/ARE/639, G/TBT/N/BHR/724, G/TBT/N/KWT/704, G/TBT/N/OMN/547, G/TBT/N/QAT/698, G/TBT/N/SAU/1368, G/TBT/N/YEM/304")</f>
        <v xml:space="preserve"> G/TBT/N/ARE/639, G/TBT/N/BHR/724, G/TBT/N/KWT/704, G/TBT/N/OMN/547, G/TBT/N/QAT/698, G/TBT/N/SAU/1368, G/TBT/N/YEM/304</v>
      </c>
      <c r="C174" s="6" t="s">
        <v>93</v>
      </c>
      <c r="D174" s="8" t="s">
        <v>76</v>
      </c>
      <c r="E174" s="8" t="s">
        <v>77</v>
      </c>
      <c r="F174" s="8" t="s">
        <v>78</v>
      </c>
      <c r="G174" s="8" t="s">
        <v>79</v>
      </c>
      <c r="H174" s="8" t="s">
        <v>80</v>
      </c>
      <c r="I174" s="8" t="s">
        <v>60</v>
      </c>
      <c r="J174" s="8" t="s">
        <v>61</v>
      </c>
      <c r="K174" s="6"/>
      <c r="L174" s="7">
        <v>45655</v>
      </c>
      <c r="M174" s="6" t="s">
        <v>22</v>
      </c>
      <c r="N174" s="8" t="s">
        <v>81</v>
      </c>
      <c r="O174" s="6" t="str">
        <f>HYPERLINK("https://docs.wto.org/imrd/directdoc.asp?DDFDocuments/t/G/TBTN24/ARE639.DOCX", "https://docs.wto.org/imrd/directdoc.asp?DDFDocuments/t/G/TBTN24/ARE639.DOCX")</f>
        <v>https://docs.wto.org/imrd/directdoc.asp?DDFDocuments/t/G/TBTN24/ARE639.DOCX</v>
      </c>
      <c r="P174" s="6"/>
      <c r="Q174" s="6"/>
    </row>
    <row r="175" spans="1:17" ht="28.8" x14ac:dyDescent="0.3">
      <c r="A175" t="s">
        <v>1014</v>
      </c>
      <c r="B175" s="9" t="str">
        <f>HYPERLINK("https://eping.wto.org/en/Search?viewData= G/TBT/N/ARE/639, G/TBT/N/BHR/724, G/TBT/N/KWT/704, G/TBT/N/OMN/547, G/TBT/N/QAT/698, G/TBT/N/SAU/1368, G/TBT/N/YEM/304"," G/TBT/N/ARE/639, G/TBT/N/BHR/724, G/TBT/N/KWT/704, G/TBT/N/OMN/547, G/TBT/N/QAT/698, G/TBT/N/SAU/1368, G/TBT/N/YEM/304")</f>
        <v xml:space="preserve"> G/TBT/N/ARE/639, G/TBT/N/BHR/724, G/TBT/N/KWT/704, G/TBT/N/OMN/547, G/TBT/N/QAT/698, G/TBT/N/SAU/1368, G/TBT/N/YEM/304</v>
      </c>
      <c r="C175" s="6" t="s">
        <v>94</v>
      </c>
      <c r="D175" s="8" t="s">
        <v>76</v>
      </c>
      <c r="E175" s="8" t="s">
        <v>77</v>
      </c>
      <c r="F175" s="8" t="s">
        <v>78</v>
      </c>
      <c r="G175" s="8" t="s">
        <v>79</v>
      </c>
      <c r="H175" s="8" t="s">
        <v>80</v>
      </c>
      <c r="I175" s="8" t="s">
        <v>60</v>
      </c>
      <c r="J175" s="8" t="s">
        <v>61</v>
      </c>
      <c r="K175" s="6"/>
      <c r="L175" s="7">
        <v>45655</v>
      </c>
      <c r="M175" s="6" t="s">
        <v>22</v>
      </c>
      <c r="N175" s="8" t="s">
        <v>81</v>
      </c>
      <c r="O175" s="6" t="str">
        <f>HYPERLINK("https://docs.wto.org/imrd/directdoc.asp?DDFDocuments/t/G/TBTN24/ARE639.DOCX", "https://docs.wto.org/imrd/directdoc.asp?DDFDocuments/t/G/TBTN24/ARE639.DOCX")</f>
        <v>https://docs.wto.org/imrd/directdoc.asp?DDFDocuments/t/G/TBTN24/ARE639.DOCX</v>
      </c>
      <c r="P175" s="6"/>
      <c r="Q175" s="6"/>
    </row>
    <row r="176" spans="1:17" ht="28.8" x14ac:dyDescent="0.3">
      <c r="A176" t="s">
        <v>1014</v>
      </c>
      <c r="B176" s="9" t="str">
        <f>HYPERLINK("https://eping.wto.org/en/Search?viewData= G/TBT/N/ARE/639, G/TBT/N/BHR/724, G/TBT/N/KWT/704, G/TBT/N/OMN/547, G/TBT/N/QAT/698, G/TBT/N/SAU/1368, G/TBT/N/YEM/304"," G/TBT/N/ARE/639, G/TBT/N/BHR/724, G/TBT/N/KWT/704, G/TBT/N/OMN/547, G/TBT/N/QAT/698, G/TBT/N/SAU/1368, G/TBT/N/YEM/304")</f>
        <v xml:space="preserve"> G/TBT/N/ARE/639, G/TBT/N/BHR/724, G/TBT/N/KWT/704, G/TBT/N/OMN/547, G/TBT/N/QAT/698, G/TBT/N/SAU/1368, G/TBT/N/YEM/304</v>
      </c>
      <c r="C176" s="6" t="s">
        <v>95</v>
      </c>
      <c r="D176" s="8" t="s">
        <v>76</v>
      </c>
      <c r="E176" s="8" t="s">
        <v>77</v>
      </c>
      <c r="F176" s="8" t="s">
        <v>78</v>
      </c>
      <c r="G176" s="8" t="s">
        <v>79</v>
      </c>
      <c r="H176" s="8" t="s">
        <v>80</v>
      </c>
      <c r="I176" s="8" t="s">
        <v>60</v>
      </c>
      <c r="J176" s="8" t="s">
        <v>61</v>
      </c>
      <c r="K176" s="6"/>
      <c r="L176" s="7">
        <v>45655</v>
      </c>
      <c r="M176" s="6" t="s">
        <v>22</v>
      </c>
      <c r="N176" s="8" t="s">
        <v>81</v>
      </c>
      <c r="O176" s="6" t="str">
        <f>HYPERLINK("https://docs.wto.org/imrd/directdoc.asp?DDFDocuments/t/G/TBTN24/ARE639.DOCX", "https://docs.wto.org/imrd/directdoc.asp?DDFDocuments/t/G/TBTN24/ARE639.DOCX")</f>
        <v>https://docs.wto.org/imrd/directdoc.asp?DDFDocuments/t/G/TBTN24/ARE639.DOCX</v>
      </c>
      <c r="P176" s="6"/>
      <c r="Q176" s="6"/>
    </row>
    <row r="177" spans="1:17" ht="28.8" x14ac:dyDescent="0.3">
      <c r="A177" t="s">
        <v>1014</v>
      </c>
      <c r="B177" s="9" t="str">
        <f>HYPERLINK("https://eping.wto.org/en/Search?viewData= G/TBT/N/ARE/639, G/TBT/N/BHR/724, G/TBT/N/KWT/704, G/TBT/N/OMN/547, G/TBT/N/QAT/698, G/TBT/N/SAU/1368, G/TBT/N/YEM/304"," G/TBT/N/ARE/639, G/TBT/N/BHR/724, G/TBT/N/KWT/704, G/TBT/N/OMN/547, G/TBT/N/QAT/698, G/TBT/N/SAU/1368, G/TBT/N/YEM/304")</f>
        <v xml:space="preserve"> G/TBT/N/ARE/639, G/TBT/N/BHR/724, G/TBT/N/KWT/704, G/TBT/N/OMN/547, G/TBT/N/QAT/698, G/TBT/N/SAU/1368, G/TBT/N/YEM/304</v>
      </c>
      <c r="C177" s="6" t="s">
        <v>54</v>
      </c>
      <c r="D177" s="8" t="s">
        <v>76</v>
      </c>
      <c r="E177" s="8" t="s">
        <v>77</v>
      </c>
      <c r="F177" s="8" t="s">
        <v>78</v>
      </c>
      <c r="G177" s="8" t="s">
        <v>79</v>
      </c>
      <c r="H177" s="8" t="s">
        <v>80</v>
      </c>
      <c r="I177" s="8" t="s">
        <v>60</v>
      </c>
      <c r="J177" s="8" t="s">
        <v>61</v>
      </c>
      <c r="K177" s="6"/>
      <c r="L177" s="7">
        <v>45655</v>
      </c>
      <c r="M177" s="6" t="s">
        <v>22</v>
      </c>
      <c r="N177" s="8" t="s">
        <v>81</v>
      </c>
      <c r="O177" s="6" t="str">
        <f>HYPERLINK("https://docs.wto.org/imrd/directdoc.asp?DDFDocuments/t/G/TBTN24/ARE639.DOCX", "https://docs.wto.org/imrd/directdoc.asp?DDFDocuments/t/G/TBTN24/ARE639.DOCX")</f>
        <v>https://docs.wto.org/imrd/directdoc.asp?DDFDocuments/t/G/TBTN24/ARE639.DOCX</v>
      </c>
      <c r="P177" s="6"/>
      <c r="Q177" s="6"/>
    </row>
    <row r="178" spans="1:17" ht="28.8" x14ac:dyDescent="0.3">
      <c r="A178" t="s">
        <v>1016</v>
      </c>
      <c r="B178" s="9" t="str">
        <f>HYPERLINK("https://eping.wto.org/en/Search?viewData= G/TBT/N/ARE/639, G/TBT/N/BHR/724, G/TBT/N/KWT/704, G/TBT/N/OMN/547, G/TBT/N/QAT/698, G/TBT/N/SAU/1368, G/TBT/N/YEM/304"," G/TBT/N/ARE/639, G/TBT/N/BHR/724, G/TBT/N/KWT/704, G/TBT/N/OMN/547, G/TBT/N/QAT/698, G/TBT/N/SAU/1368, G/TBT/N/YEM/304")</f>
        <v xml:space="preserve"> G/TBT/N/ARE/639, G/TBT/N/BHR/724, G/TBT/N/KWT/704, G/TBT/N/OMN/547, G/TBT/N/QAT/698, G/TBT/N/SAU/1368, G/TBT/N/YEM/304</v>
      </c>
      <c r="C178" s="6" t="s">
        <v>69</v>
      </c>
      <c r="D178" s="8" t="s">
        <v>76</v>
      </c>
      <c r="E178" s="8" t="s">
        <v>77</v>
      </c>
      <c r="F178" s="8" t="s">
        <v>78</v>
      </c>
      <c r="G178" s="8" t="s">
        <v>79</v>
      </c>
      <c r="H178" s="8" t="s">
        <v>80</v>
      </c>
      <c r="I178" s="8" t="s">
        <v>60</v>
      </c>
      <c r="J178" s="8" t="s">
        <v>61</v>
      </c>
      <c r="K178" s="6"/>
      <c r="L178" s="7">
        <v>45655</v>
      </c>
      <c r="M178" s="6" t="s">
        <v>22</v>
      </c>
      <c r="N178" s="8" t="s">
        <v>81</v>
      </c>
      <c r="O178" s="6" t="str">
        <f>HYPERLINK("https://docs.wto.org/imrd/directdoc.asp?DDFDocuments/t/G/TBTN24/ARE639.DOCX", "https://docs.wto.org/imrd/directdoc.asp?DDFDocuments/t/G/TBTN24/ARE639.DOCX")</f>
        <v>https://docs.wto.org/imrd/directdoc.asp?DDFDocuments/t/G/TBTN24/ARE639.DOCX</v>
      </c>
      <c r="P178" s="6"/>
      <c r="Q178" s="6"/>
    </row>
    <row r="179" spans="1:17" ht="28.8" x14ac:dyDescent="0.3">
      <c r="A179" s="10" t="s">
        <v>1016</v>
      </c>
      <c r="B179" s="9" t="str">
        <f>HYPERLINK("https://eping.wto.org/en/Search?viewData= G/TBT/N/MWI/108"," G/TBT/N/MWI/108")</f>
        <v xml:space="preserve"> G/TBT/N/MWI/108</v>
      </c>
      <c r="C179" s="6" t="s">
        <v>897</v>
      </c>
      <c r="D179" s="8" t="s">
        <v>979</v>
      </c>
      <c r="E179" s="8" t="s">
        <v>980</v>
      </c>
      <c r="F179" s="8" t="s">
        <v>981</v>
      </c>
      <c r="G179" s="8" t="s">
        <v>373</v>
      </c>
      <c r="H179" s="8" t="s">
        <v>947</v>
      </c>
      <c r="I179" s="8" t="s">
        <v>903</v>
      </c>
      <c r="J179" s="8" t="s">
        <v>61</v>
      </c>
      <c r="K179" s="6"/>
      <c r="L179" s="7">
        <v>45626</v>
      </c>
      <c r="M179" s="6" t="s">
        <v>22</v>
      </c>
      <c r="N179" s="8" t="s">
        <v>982</v>
      </c>
      <c r="O179" s="6" t="str">
        <f>HYPERLINK("https://docs.wto.org/imrd/directdoc.asp?DDFDocuments/t/G/TBTN24/MWI108.DOCX", "https://docs.wto.org/imrd/directdoc.asp?DDFDocuments/t/G/TBTN24/MWI108.DOCX")</f>
        <v>https://docs.wto.org/imrd/directdoc.asp?DDFDocuments/t/G/TBTN24/MWI108.DOCX</v>
      </c>
      <c r="P179" s="6" t="str">
        <f>HYPERLINK("https://docs.wto.org/imrd/directdoc.asp?DDFDocuments/u/G/TBTN24/MWI108.DOCX", "https://docs.wto.org/imrd/directdoc.asp?DDFDocuments/u/G/TBTN24/MWI108.DOCX")</f>
        <v>https://docs.wto.org/imrd/directdoc.asp?DDFDocuments/u/G/TBTN24/MWI108.DOCX</v>
      </c>
      <c r="Q179" s="6" t="str">
        <f>HYPERLINK("https://docs.wto.org/imrd/directdoc.asp?DDFDocuments/v/G/TBTN24/MWI108.DOCX", "https://docs.wto.org/imrd/directdoc.asp?DDFDocuments/v/G/TBTN24/MWI108.DOCX")</f>
        <v>https://docs.wto.org/imrd/directdoc.asp?DDFDocuments/v/G/TBTN24/MWI108.DOCX</v>
      </c>
    </row>
    <row r="180" spans="1:17" ht="28.8" x14ac:dyDescent="0.3">
      <c r="A180" t="s">
        <v>1012</v>
      </c>
      <c r="B180" s="9" t="str">
        <f>HYPERLINK("https://eping.wto.org/en/Search?viewData= G/TBT/N/ARE/636, G/TBT/N/BHR/721, G/TBT/N/KWT/701, G/TBT/N/OMN/544, G/TBT/N/QAT/695, G/TBT/N/SAU/1365, G/TBT/N/YEM/301"," G/TBT/N/ARE/636, G/TBT/N/BHR/721, G/TBT/N/KWT/701, G/TBT/N/OMN/544, G/TBT/N/QAT/695, G/TBT/N/SAU/1365, G/TBT/N/YEM/301")</f>
        <v xml:space="preserve"> G/TBT/N/ARE/636, G/TBT/N/BHR/721, G/TBT/N/KWT/701, G/TBT/N/OMN/544, G/TBT/N/QAT/695, G/TBT/N/SAU/1365, G/TBT/N/YEM/301</v>
      </c>
      <c r="C180" s="6" t="s">
        <v>54</v>
      </c>
      <c r="D180" s="8" t="s">
        <v>55</v>
      </c>
      <c r="E180" s="8" t="s">
        <v>56</v>
      </c>
      <c r="F180" s="8" t="s">
        <v>57</v>
      </c>
      <c r="G180" s="8" t="s">
        <v>58</v>
      </c>
      <c r="H180" s="8" t="s">
        <v>59</v>
      </c>
      <c r="I180" s="8" t="s">
        <v>60</v>
      </c>
      <c r="J180" s="8" t="s">
        <v>61</v>
      </c>
      <c r="K180" s="6"/>
      <c r="L180" s="7">
        <v>45655</v>
      </c>
      <c r="M180" s="6" t="s">
        <v>22</v>
      </c>
      <c r="N180" s="8" t="s">
        <v>62</v>
      </c>
      <c r="O180" s="6" t="str">
        <f>HYPERLINK("https://docs.wto.org/imrd/directdoc.asp?DDFDocuments/t/G/TBTN24/ARE636.DOCX", "https://docs.wto.org/imrd/directdoc.asp?DDFDocuments/t/G/TBTN24/ARE636.DOCX")</f>
        <v>https://docs.wto.org/imrd/directdoc.asp?DDFDocuments/t/G/TBTN24/ARE636.DOCX</v>
      </c>
      <c r="P180" s="6"/>
      <c r="Q180" s="6"/>
    </row>
    <row r="181" spans="1:17" ht="28.8" x14ac:dyDescent="0.3">
      <c r="A181" t="s">
        <v>1012</v>
      </c>
      <c r="B181" s="9" t="str">
        <f>HYPERLINK("https://eping.wto.org/en/Search?viewData= G/TBT/N/IND/349"," G/TBT/N/IND/349")</f>
        <v xml:space="preserve"> G/TBT/N/IND/349</v>
      </c>
      <c r="C181" s="6" t="s">
        <v>70</v>
      </c>
      <c r="D181" s="8" t="s">
        <v>71</v>
      </c>
      <c r="E181" s="8" t="s">
        <v>72</v>
      </c>
      <c r="F181" s="8" t="s">
        <v>73</v>
      </c>
      <c r="G181" s="8" t="s">
        <v>20</v>
      </c>
      <c r="H181" s="8" t="s">
        <v>59</v>
      </c>
      <c r="I181" s="8" t="s">
        <v>37</v>
      </c>
      <c r="J181" s="8" t="s">
        <v>61</v>
      </c>
      <c r="K181" s="6"/>
      <c r="L181" s="7">
        <v>45655</v>
      </c>
      <c r="M181" s="6" t="s">
        <v>22</v>
      </c>
      <c r="N181" s="8" t="s">
        <v>74</v>
      </c>
      <c r="O181" s="6" t="str">
        <f>HYPERLINK("https://docs.wto.org/imrd/directdoc.asp?DDFDocuments/t/G/TBTN24/IND349.DOCX", "https://docs.wto.org/imrd/directdoc.asp?DDFDocuments/t/G/TBTN24/IND349.DOCX")</f>
        <v>https://docs.wto.org/imrd/directdoc.asp?DDFDocuments/t/G/TBTN24/IND349.DOCX</v>
      </c>
      <c r="P181" s="6"/>
      <c r="Q181" s="6"/>
    </row>
    <row r="182" spans="1:17" ht="28.8" x14ac:dyDescent="0.3">
      <c r="A182" t="s">
        <v>1012</v>
      </c>
      <c r="B182" s="9" t="str">
        <f>HYPERLINK("https://eping.wto.org/en/Search?viewData= G/TBT/N/ARE/635, G/TBT/N/BHR/720, G/TBT/N/KWT/700, G/TBT/N/OMN/543, G/TBT/N/QAT/694, G/TBT/N/SAU/1364, G/TBT/N/YEM/300"," G/TBT/N/ARE/635, G/TBT/N/BHR/720, G/TBT/N/KWT/700, G/TBT/N/OMN/543, G/TBT/N/QAT/694, G/TBT/N/SAU/1364, G/TBT/N/YEM/300")</f>
        <v xml:space="preserve"> G/TBT/N/ARE/635, G/TBT/N/BHR/720, G/TBT/N/KWT/700, G/TBT/N/OMN/543, G/TBT/N/QAT/694, G/TBT/N/SAU/1364, G/TBT/N/YEM/300</v>
      </c>
      <c r="C182" s="6" t="s">
        <v>54</v>
      </c>
      <c r="D182" s="8" t="s">
        <v>84</v>
      </c>
      <c r="E182" s="8" t="s">
        <v>85</v>
      </c>
      <c r="F182" s="8" t="s">
        <v>57</v>
      </c>
      <c r="G182" s="8" t="s">
        <v>86</v>
      </c>
      <c r="H182" s="8" t="s">
        <v>59</v>
      </c>
      <c r="I182" s="8" t="s">
        <v>60</v>
      </c>
      <c r="J182" s="8" t="s">
        <v>61</v>
      </c>
      <c r="K182" s="6"/>
      <c r="L182" s="7">
        <v>45655</v>
      </c>
      <c r="M182" s="6" t="s">
        <v>22</v>
      </c>
      <c r="N182" s="8" t="s">
        <v>87</v>
      </c>
      <c r="O182" s="6" t="str">
        <f>HYPERLINK("https://docs.wto.org/imrd/directdoc.asp?DDFDocuments/t/G/TBTN24/ARE635.DOCX", "https://docs.wto.org/imrd/directdoc.asp?DDFDocuments/t/G/TBTN24/ARE635.DOCX")</f>
        <v>https://docs.wto.org/imrd/directdoc.asp?DDFDocuments/t/G/TBTN24/ARE635.DOCX</v>
      </c>
      <c r="P182" s="6"/>
      <c r="Q182" s="6"/>
    </row>
    <row r="183" spans="1:17" ht="28.8" x14ac:dyDescent="0.3">
      <c r="A183" t="s">
        <v>1012</v>
      </c>
      <c r="B183" s="9" t="str">
        <f>HYPERLINK("https://eping.wto.org/en/Search?viewData= G/TBT/N/ARE/636, G/TBT/N/BHR/721, G/TBT/N/KWT/701, G/TBT/N/OMN/544, G/TBT/N/QAT/695, G/TBT/N/SAU/1365, G/TBT/N/YEM/301"," G/TBT/N/ARE/636, G/TBT/N/BHR/721, G/TBT/N/KWT/701, G/TBT/N/OMN/544, G/TBT/N/QAT/695, G/TBT/N/SAU/1365, G/TBT/N/YEM/301")</f>
        <v xml:space="preserve"> G/TBT/N/ARE/636, G/TBT/N/BHR/721, G/TBT/N/KWT/701, G/TBT/N/OMN/544, G/TBT/N/QAT/695, G/TBT/N/SAU/1365, G/TBT/N/YEM/301</v>
      </c>
      <c r="C183" s="6" t="s">
        <v>69</v>
      </c>
      <c r="D183" s="8" t="s">
        <v>55</v>
      </c>
      <c r="E183" s="8" t="s">
        <v>56</v>
      </c>
      <c r="F183" s="8" t="s">
        <v>57</v>
      </c>
      <c r="G183" s="8" t="s">
        <v>58</v>
      </c>
      <c r="H183" s="8" t="s">
        <v>59</v>
      </c>
      <c r="I183" s="8" t="s">
        <v>60</v>
      </c>
      <c r="J183" s="8" t="s">
        <v>61</v>
      </c>
      <c r="K183" s="6"/>
      <c r="L183" s="7">
        <v>45655</v>
      </c>
      <c r="M183" s="6" t="s">
        <v>22</v>
      </c>
      <c r="N183" s="8" t="s">
        <v>62</v>
      </c>
      <c r="O183" s="6" t="str">
        <f>HYPERLINK("https://docs.wto.org/imrd/directdoc.asp?DDFDocuments/t/G/TBTN24/ARE636.DOCX", "https://docs.wto.org/imrd/directdoc.asp?DDFDocuments/t/G/TBTN24/ARE636.DOCX")</f>
        <v>https://docs.wto.org/imrd/directdoc.asp?DDFDocuments/t/G/TBTN24/ARE636.DOCX</v>
      </c>
      <c r="P183" s="6"/>
      <c r="Q183" s="6"/>
    </row>
    <row r="184" spans="1:17" ht="28.8" x14ac:dyDescent="0.3">
      <c r="A184" t="s">
        <v>1012</v>
      </c>
      <c r="B184" s="9" t="str">
        <f>HYPERLINK("https://eping.wto.org/en/Search?viewData= G/TBT/N/ARE/636, G/TBT/N/BHR/721, G/TBT/N/KWT/701, G/TBT/N/OMN/544, G/TBT/N/QAT/695, G/TBT/N/SAU/1365, G/TBT/N/YEM/301"," G/TBT/N/ARE/636, G/TBT/N/BHR/721, G/TBT/N/KWT/701, G/TBT/N/OMN/544, G/TBT/N/QAT/695, G/TBT/N/SAU/1365, G/TBT/N/YEM/301")</f>
        <v xml:space="preserve"> G/TBT/N/ARE/636, G/TBT/N/BHR/721, G/TBT/N/KWT/701, G/TBT/N/OMN/544, G/TBT/N/QAT/695, G/TBT/N/SAU/1365, G/TBT/N/YEM/301</v>
      </c>
      <c r="C184" s="6" t="s">
        <v>92</v>
      </c>
      <c r="D184" s="8" t="s">
        <v>55</v>
      </c>
      <c r="E184" s="8" t="s">
        <v>56</v>
      </c>
      <c r="F184" s="8" t="s">
        <v>57</v>
      </c>
      <c r="G184" s="8" t="s">
        <v>58</v>
      </c>
      <c r="H184" s="8" t="s">
        <v>59</v>
      </c>
      <c r="I184" s="8" t="s">
        <v>60</v>
      </c>
      <c r="J184" s="8" t="s">
        <v>61</v>
      </c>
      <c r="K184" s="6"/>
      <c r="L184" s="7">
        <v>45655</v>
      </c>
      <c r="M184" s="6" t="s">
        <v>22</v>
      </c>
      <c r="N184" s="8" t="s">
        <v>62</v>
      </c>
      <c r="O184" s="6" t="str">
        <f>HYPERLINK("https://docs.wto.org/imrd/directdoc.asp?DDFDocuments/t/G/TBTN24/ARE636.DOCX", "https://docs.wto.org/imrd/directdoc.asp?DDFDocuments/t/G/TBTN24/ARE636.DOCX")</f>
        <v>https://docs.wto.org/imrd/directdoc.asp?DDFDocuments/t/G/TBTN24/ARE636.DOCX</v>
      </c>
      <c r="P184" s="6"/>
      <c r="Q184" s="6"/>
    </row>
    <row r="185" spans="1:17" ht="28.8" x14ac:dyDescent="0.3">
      <c r="A185" t="s">
        <v>1012</v>
      </c>
      <c r="B185" s="9" t="str">
        <f>HYPERLINK("https://eping.wto.org/en/Search?viewData= G/TBT/N/ARE/636, G/TBT/N/BHR/721, G/TBT/N/KWT/701, G/TBT/N/OMN/544, G/TBT/N/QAT/695, G/TBT/N/SAU/1365, G/TBT/N/YEM/301"," G/TBT/N/ARE/636, G/TBT/N/BHR/721, G/TBT/N/KWT/701, G/TBT/N/OMN/544, G/TBT/N/QAT/695, G/TBT/N/SAU/1365, G/TBT/N/YEM/301")</f>
        <v xml:space="preserve"> G/TBT/N/ARE/636, G/TBT/N/BHR/721, G/TBT/N/KWT/701, G/TBT/N/OMN/544, G/TBT/N/QAT/695, G/TBT/N/SAU/1365, G/TBT/N/YEM/301</v>
      </c>
      <c r="C185" s="6" t="s">
        <v>75</v>
      </c>
      <c r="D185" s="8" t="s">
        <v>55</v>
      </c>
      <c r="E185" s="8" t="s">
        <v>56</v>
      </c>
      <c r="F185" s="8" t="s">
        <v>57</v>
      </c>
      <c r="G185" s="8" t="s">
        <v>58</v>
      </c>
      <c r="H185" s="8" t="s">
        <v>59</v>
      </c>
      <c r="I185" s="8" t="s">
        <v>60</v>
      </c>
      <c r="J185" s="8" t="s">
        <v>61</v>
      </c>
      <c r="K185" s="6"/>
      <c r="L185" s="7">
        <v>45655</v>
      </c>
      <c r="M185" s="6" t="s">
        <v>22</v>
      </c>
      <c r="N185" s="8" t="s">
        <v>62</v>
      </c>
      <c r="O185" s="6" t="str">
        <f>HYPERLINK("https://docs.wto.org/imrd/directdoc.asp?DDFDocuments/t/G/TBTN24/ARE636.DOCX", "https://docs.wto.org/imrd/directdoc.asp?DDFDocuments/t/G/TBTN24/ARE636.DOCX")</f>
        <v>https://docs.wto.org/imrd/directdoc.asp?DDFDocuments/t/G/TBTN24/ARE636.DOCX</v>
      </c>
      <c r="P185" s="6"/>
      <c r="Q185" s="6"/>
    </row>
    <row r="186" spans="1:17" ht="28.8" x14ac:dyDescent="0.3">
      <c r="A186" t="s">
        <v>1012</v>
      </c>
      <c r="B186" s="9" t="str">
        <f>HYPERLINK("https://eping.wto.org/en/Search?viewData= G/TBT/N/ARE/636, G/TBT/N/BHR/721, G/TBT/N/KWT/701, G/TBT/N/OMN/544, G/TBT/N/QAT/695, G/TBT/N/SAU/1365, G/TBT/N/YEM/301"," G/TBT/N/ARE/636, G/TBT/N/BHR/721, G/TBT/N/KWT/701, G/TBT/N/OMN/544, G/TBT/N/QAT/695, G/TBT/N/SAU/1365, G/TBT/N/YEM/301")</f>
        <v xml:space="preserve"> G/TBT/N/ARE/636, G/TBT/N/BHR/721, G/TBT/N/KWT/701, G/TBT/N/OMN/544, G/TBT/N/QAT/695, G/TBT/N/SAU/1365, G/TBT/N/YEM/301</v>
      </c>
      <c r="C186" s="6" t="s">
        <v>93</v>
      </c>
      <c r="D186" s="8" t="s">
        <v>55</v>
      </c>
      <c r="E186" s="8" t="s">
        <v>56</v>
      </c>
      <c r="F186" s="8" t="s">
        <v>57</v>
      </c>
      <c r="G186" s="8" t="s">
        <v>58</v>
      </c>
      <c r="H186" s="8" t="s">
        <v>59</v>
      </c>
      <c r="I186" s="8" t="s">
        <v>60</v>
      </c>
      <c r="J186" s="8" t="s">
        <v>61</v>
      </c>
      <c r="K186" s="6"/>
      <c r="L186" s="7">
        <v>45655</v>
      </c>
      <c r="M186" s="6" t="s">
        <v>22</v>
      </c>
      <c r="N186" s="8" t="s">
        <v>62</v>
      </c>
      <c r="O186" s="6" t="str">
        <f>HYPERLINK("https://docs.wto.org/imrd/directdoc.asp?DDFDocuments/t/G/TBTN24/ARE636.DOCX", "https://docs.wto.org/imrd/directdoc.asp?DDFDocuments/t/G/TBTN24/ARE636.DOCX")</f>
        <v>https://docs.wto.org/imrd/directdoc.asp?DDFDocuments/t/G/TBTN24/ARE636.DOCX</v>
      </c>
      <c r="P186" s="6"/>
      <c r="Q186" s="6"/>
    </row>
    <row r="187" spans="1:17" ht="28.8" x14ac:dyDescent="0.3">
      <c r="A187" t="s">
        <v>1012</v>
      </c>
      <c r="B187" s="9" t="str">
        <f>HYPERLINK("https://eping.wto.org/en/Search?viewData= G/TBT/N/ARE/635, G/TBT/N/BHR/720, G/TBT/N/KWT/700, G/TBT/N/OMN/543, G/TBT/N/QAT/694, G/TBT/N/SAU/1364, G/TBT/N/YEM/300"," G/TBT/N/ARE/635, G/TBT/N/BHR/720, G/TBT/N/KWT/700, G/TBT/N/OMN/543, G/TBT/N/QAT/694, G/TBT/N/SAU/1364, G/TBT/N/YEM/300")</f>
        <v xml:space="preserve"> G/TBT/N/ARE/635, G/TBT/N/BHR/720, G/TBT/N/KWT/700, G/TBT/N/OMN/543, G/TBT/N/QAT/694, G/TBT/N/SAU/1364, G/TBT/N/YEM/300</v>
      </c>
      <c r="C187" s="6" t="s">
        <v>95</v>
      </c>
      <c r="D187" s="8" t="s">
        <v>84</v>
      </c>
      <c r="E187" s="8" t="s">
        <v>85</v>
      </c>
      <c r="F187" s="8" t="s">
        <v>57</v>
      </c>
      <c r="G187" s="8" t="s">
        <v>86</v>
      </c>
      <c r="H187" s="8" t="s">
        <v>59</v>
      </c>
      <c r="I187" s="8" t="s">
        <v>60</v>
      </c>
      <c r="J187" s="8" t="s">
        <v>61</v>
      </c>
      <c r="K187" s="6"/>
      <c r="L187" s="7">
        <v>45655</v>
      </c>
      <c r="M187" s="6" t="s">
        <v>22</v>
      </c>
      <c r="N187" s="8" t="s">
        <v>87</v>
      </c>
      <c r="O187" s="6" t="str">
        <f>HYPERLINK("https://docs.wto.org/imrd/directdoc.asp?DDFDocuments/t/G/TBTN24/ARE635.DOCX", "https://docs.wto.org/imrd/directdoc.asp?DDFDocuments/t/G/TBTN24/ARE635.DOCX")</f>
        <v>https://docs.wto.org/imrd/directdoc.asp?DDFDocuments/t/G/TBTN24/ARE635.DOCX</v>
      </c>
      <c r="P187" s="6"/>
      <c r="Q187" s="6"/>
    </row>
    <row r="188" spans="1:17" ht="172.8" x14ac:dyDescent="0.3">
      <c r="A188" t="s">
        <v>1012</v>
      </c>
      <c r="B188" s="9" t="str">
        <f>HYPERLINK("https://eping.wto.org/en/Search?viewData= G/TBT/N/IND/351"," G/TBT/N/IND/351")</f>
        <v xml:space="preserve"> G/TBT/N/IND/351</v>
      </c>
      <c r="C188" s="6" t="s">
        <v>70</v>
      </c>
      <c r="D188" s="8" t="s">
        <v>101</v>
      </c>
      <c r="E188" s="8" t="s">
        <v>102</v>
      </c>
      <c r="F188" s="8" t="s">
        <v>73</v>
      </c>
      <c r="G188" s="8" t="s">
        <v>103</v>
      </c>
      <c r="H188" s="8" t="s">
        <v>59</v>
      </c>
      <c r="I188" s="8" t="s">
        <v>37</v>
      </c>
      <c r="J188" s="8" t="s">
        <v>61</v>
      </c>
      <c r="K188" s="6"/>
      <c r="L188" s="7">
        <v>45655</v>
      </c>
      <c r="M188" s="6" t="s">
        <v>22</v>
      </c>
      <c r="N188" s="8" t="s">
        <v>104</v>
      </c>
      <c r="O188" s="6" t="str">
        <f>HYPERLINK("https://docs.wto.org/imrd/directdoc.asp?DDFDocuments/t/G/TBTN24/IND351.DOCX", "https://docs.wto.org/imrd/directdoc.asp?DDFDocuments/t/G/TBTN24/IND351.DOCX")</f>
        <v>https://docs.wto.org/imrd/directdoc.asp?DDFDocuments/t/G/TBTN24/IND351.DOCX</v>
      </c>
      <c r="P188" s="6"/>
      <c r="Q188" s="6"/>
    </row>
    <row r="189" spans="1:17" ht="28.8" x14ac:dyDescent="0.3">
      <c r="A189" t="s">
        <v>1012</v>
      </c>
      <c r="B189" s="9" t="str">
        <f>HYPERLINK("https://eping.wto.org/en/Search?viewData= G/TBT/N/ARE/635, G/TBT/N/BHR/720, G/TBT/N/KWT/700, G/TBT/N/OMN/543, G/TBT/N/QAT/694, G/TBT/N/SAU/1364, G/TBT/N/YEM/300"," G/TBT/N/ARE/635, G/TBT/N/BHR/720, G/TBT/N/KWT/700, G/TBT/N/OMN/543, G/TBT/N/QAT/694, G/TBT/N/SAU/1364, G/TBT/N/YEM/300")</f>
        <v xml:space="preserve"> G/TBT/N/ARE/635, G/TBT/N/BHR/720, G/TBT/N/KWT/700, G/TBT/N/OMN/543, G/TBT/N/QAT/694, G/TBT/N/SAU/1364, G/TBT/N/YEM/300</v>
      </c>
      <c r="C189" s="6" t="s">
        <v>94</v>
      </c>
      <c r="D189" s="8" t="s">
        <v>84</v>
      </c>
      <c r="E189" s="8" t="s">
        <v>85</v>
      </c>
      <c r="F189" s="8" t="s">
        <v>57</v>
      </c>
      <c r="G189" s="8" t="s">
        <v>86</v>
      </c>
      <c r="H189" s="8" t="s">
        <v>59</v>
      </c>
      <c r="I189" s="8" t="s">
        <v>60</v>
      </c>
      <c r="J189" s="8" t="s">
        <v>61</v>
      </c>
      <c r="K189" s="6"/>
      <c r="L189" s="7">
        <v>45655</v>
      </c>
      <c r="M189" s="6" t="s">
        <v>22</v>
      </c>
      <c r="N189" s="8" t="s">
        <v>87</v>
      </c>
      <c r="O189" s="6" t="str">
        <f>HYPERLINK("https://docs.wto.org/imrd/directdoc.asp?DDFDocuments/t/G/TBTN24/ARE635.DOCX", "https://docs.wto.org/imrd/directdoc.asp?DDFDocuments/t/G/TBTN24/ARE635.DOCX")</f>
        <v>https://docs.wto.org/imrd/directdoc.asp?DDFDocuments/t/G/TBTN24/ARE635.DOCX</v>
      </c>
      <c r="P189" s="6"/>
      <c r="Q189" s="6"/>
    </row>
    <row r="190" spans="1:17" ht="28.8" x14ac:dyDescent="0.3">
      <c r="A190" t="s">
        <v>1012</v>
      </c>
      <c r="B190" s="9" t="str">
        <f>HYPERLINK("https://eping.wto.org/en/Search?viewData= G/TBT/N/ARE/636, G/TBT/N/BHR/721, G/TBT/N/KWT/701, G/TBT/N/OMN/544, G/TBT/N/QAT/695, G/TBT/N/SAU/1365, G/TBT/N/YEM/301"," G/TBT/N/ARE/636, G/TBT/N/BHR/721, G/TBT/N/KWT/701, G/TBT/N/OMN/544, G/TBT/N/QAT/695, G/TBT/N/SAU/1365, G/TBT/N/YEM/301")</f>
        <v xml:space="preserve"> G/TBT/N/ARE/636, G/TBT/N/BHR/721, G/TBT/N/KWT/701, G/TBT/N/OMN/544, G/TBT/N/QAT/695, G/TBT/N/SAU/1365, G/TBT/N/YEM/301</v>
      </c>
      <c r="C190" s="6" t="s">
        <v>94</v>
      </c>
      <c r="D190" s="8" t="s">
        <v>55</v>
      </c>
      <c r="E190" s="8" t="s">
        <v>56</v>
      </c>
      <c r="F190" s="8" t="s">
        <v>57</v>
      </c>
      <c r="G190" s="8" t="s">
        <v>58</v>
      </c>
      <c r="H190" s="8" t="s">
        <v>59</v>
      </c>
      <c r="I190" s="8" t="s">
        <v>60</v>
      </c>
      <c r="J190" s="8" t="s">
        <v>61</v>
      </c>
      <c r="K190" s="6"/>
      <c r="L190" s="7">
        <v>45655</v>
      </c>
      <c r="M190" s="6" t="s">
        <v>22</v>
      </c>
      <c r="N190" s="8" t="s">
        <v>62</v>
      </c>
      <c r="O190" s="6" t="str">
        <f>HYPERLINK("https://docs.wto.org/imrd/directdoc.asp?DDFDocuments/t/G/TBTN24/ARE636.DOCX", "https://docs.wto.org/imrd/directdoc.asp?DDFDocuments/t/G/TBTN24/ARE636.DOCX")</f>
        <v>https://docs.wto.org/imrd/directdoc.asp?DDFDocuments/t/G/TBTN24/ARE636.DOCX</v>
      </c>
      <c r="P190" s="6"/>
      <c r="Q190" s="6"/>
    </row>
    <row r="191" spans="1:17" ht="28.8" x14ac:dyDescent="0.3">
      <c r="A191" t="s">
        <v>1012</v>
      </c>
      <c r="B191" s="9" t="str">
        <f>HYPERLINK("https://eping.wto.org/en/Search?viewData= G/TBT/N/ARE/636, G/TBT/N/BHR/721, G/TBT/N/KWT/701, G/TBT/N/OMN/544, G/TBT/N/QAT/695, G/TBT/N/SAU/1365, G/TBT/N/YEM/301"," G/TBT/N/ARE/636, G/TBT/N/BHR/721, G/TBT/N/KWT/701, G/TBT/N/OMN/544, G/TBT/N/QAT/695, G/TBT/N/SAU/1365, G/TBT/N/YEM/301")</f>
        <v xml:space="preserve"> G/TBT/N/ARE/636, G/TBT/N/BHR/721, G/TBT/N/KWT/701, G/TBT/N/OMN/544, G/TBT/N/QAT/695, G/TBT/N/SAU/1365, G/TBT/N/YEM/301</v>
      </c>
      <c r="C191" s="6" t="s">
        <v>95</v>
      </c>
      <c r="D191" s="8" t="s">
        <v>55</v>
      </c>
      <c r="E191" s="8" t="s">
        <v>56</v>
      </c>
      <c r="F191" s="8" t="s">
        <v>57</v>
      </c>
      <c r="G191" s="8" t="s">
        <v>58</v>
      </c>
      <c r="H191" s="8" t="s">
        <v>59</v>
      </c>
      <c r="I191" s="8" t="s">
        <v>60</v>
      </c>
      <c r="J191" s="8" t="s">
        <v>61</v>
      </c>
      <c r="K191" s="6"/>
      <c r="L191" s="7">
        <v>45655</v>
      </c>
      <c r="M191" s="6" t="s">
        <v>22</v>
      </c>
      <c r="N191" s="8" t="s">
        <v>62</v>
      </c>
      <c r="O191" s="6" t="str">
        <f>HYPERLINK("https://docs.wto.org/imrd/directdoc.asp?DDFDocuments/t/G/TBTN24/ARE636.DOCX", "https://docs.wto.org/imrd/directdoc.asp?DDFDocuments/t/G/TBTN24/ARE636.DOCX")</f>
        <v>https://docs.wto.org/imrd/directdoc.asp?DDFDocuments/t/G/TBTN24/ARE636.DOCX</v>
      </c>
      <c r="P191" s="6"/>
      <c r="Q191" s="6"/>
    </row>
    <row r="192" spans="1:17" ht="28.8" x14ac:dyDescent="0.3">
      <c r="A192" t="s">
        <v>1012</v>
      </c>
      <c r="B192" s="9" t="str">
        <f>HYPERLINK("https://eping.wto.org/en/Search?viewData= G/TBT/N/ARE/635, G/TBT/N/BHR/720, G/TBT/N/KWT/700, G/TBT/N/OMN/543, G/TBT/N/QAT/694, G/TBT/N/SAU/1364, G/TBT/N/YEM/300"," G/TBT/N/ARE/635, G/TBT/N/BHR/720, G/TBT/N/KWT/700, G/TBT/N/OMN/543, G/TBT/N/QAT/694, G/TBT/N/SAU/1364, G/TBT/N/YEM/300")</f>
        <v xml:space="preserve"> G/TBT/N/ARE/635, G/TBT/N/BHR/720, G/TBT/N/KWT/700, G/TBT/N/OMN/543, G/TBT/N/QAT/694, G/TBT/N/SAU/1364, G/TBT/N/YEM/300</v>
      </c>
      <c r="C192" s="6" t="s">
        <v>93</v>
      </c>
      <c r="D192" s="8" t="s">
        <v>84</v>
      </c>
      <c r="E192" s="8" t="s">
        <v>85</v>
      </c>
      <c r="F192" s="8" t="s">
        <v>57</v>
      </c>
      <c r="G192" s="8" t="s">
        <v>86</v>
      </c>
      <c r="H192" s="8" t="s">
        <v>59</v>
      </c>
      <c r="I192" s="8" t="s">
        <v>60</v>
      </c>
      <c r="J192" s="8" t="s">
        <v>61</v>
      </c>
      <c r="K192" s="6"/>
      <c r="L192" s="7">
        <v>45655</v>
      </c>
      <c r="M192" s="6" t="s">
        <v>22</v>
      </c>
      <c r="N192" s="8" t="s">
        <v>87</v>
      </c>
      <c r="O192" s="6" t="str">
        <f>HYPERLINK("https://docs.wto.org/imrd/directdoc.asp?DDFDocuments/t/G/TBTN24/ARE635.DOCX", "https://docs.wto.org/imrd/directdoc.asp?DDFDocuments/t/G/TBTN24/ARE635.DOCX")</f>
        <v>https://docs.wto.org/imrd/directdoc.asp?DDFDocuments/t/G/TBTN24/ARE635.DOCX</v>
      </c>
      <c r="P192" s="6"/>
      <c r="Q192" s="6"/>
    </row>
    <row r="193" spans="1:17" ht="28.8" x14ac:dyDescent="0.3">
      <c r="A193" t="s">
        <v>1012</v>
      </c>
      <c r="B193" s="9" t="str">
        <f>HYPERLINK("https://eping.wto.org/en/Search?viewData= G/TBT/N/ARE/635, G/TBT/N/BHR/720, G/TBT/N/KWT/700, G/TBT/N/OMN/543, G/TBT/N/QAT/694, G/TBT/N/SAU/1364, G/TBT/N/YEM/300"," G/TBT/N/ARE/635, G/TBT/N/BHR/720, G/TBT/N/KWT/700, G/TBT/N/OMN/543, G/TBT/N/QAT/694, G/TBT/N/SAU/1364, G/TBT/N/YEM/300")</f>
        <v xml:space="preserve"> G/TBT/N/ARE/635, G/TBT/N/BHR/720, G/TBT/N/KWT/700, G/TBT/N/OMN/543, G/TBT/N/QAT/694, G/TBT/N/SAU/1364, G/TBT/N/YEM/300</v>
      </c>
      <c r="C193" s="6" t="s">
        <v>75</v>
      </c>
      <c r="D193" s="8" t="s">
        <v>84</v>
      </c>
      <c r="E193" s="8" t="s">
        <v>85</v>
      </c>
      <c r="F193" s="8" t="s">
        <v>57</v>
      </c>
      <c r="G193" s="8" t="s">
        <v>86</v>
      </c>
      <c r="H193" s="8" t="s">
        <v>59</v>
      </c>
      <c r="I193" s="8" t="s">
        <v>60</v>
      </c>
      <c r="J193" s="8" t="s">
        <v>61</v>
      </c>
      <c r="K193" s="6"/>
      <c r="L193" s="7">
        <v>45655</v>
      </c>
      <c r="M193" s="6" t="s">
        <v>22</v>
      </c>
      <c r="N193" s="8" t="s">
        <v>87</v>
      </c>
      <c r="O193" s="6" t="str">
        <f>HYPERLINK("https://docs.wto.org/imrd/directdoc.asp?DDFDocuments/t/G/TBTN24/ARE635.DOCX", "https://docs.wto.org/imrd/directdoc.asp?DDFDocuments/t/G/TBTN24/ARE635.DOCX")</f>
        <v>https://docs.wto.org/imrd/directdoc.asp?DDFDocuments/t/G/TBTN24/ARE635.DOCX</v>
      </c>
      <c r="P193" s="6"/>
      <c r="Q193" s="6"/>
    </row>
    <row r="194" spans="1:17" ht="28.8" x14ac:dyDescent="0.3">
      <c r="A194" t="s">
        <v>1012</v>
      </c>
      <c r="B194" s="9" t="str">
        <f>HYPERLINK("https://eping.wto.org/en/Search?viewData= G/TBT/N/ARE/635, G/TBT/N/BHR/720, G/TBT/N/KWT/700, G/TBT/N/OMN/543, G/TBT/N/QAT/694, G/TBT/N/SAU/1364, G/TBT/N/YEM/300"," G/TBT/N/ARE/635, G/TBT/N/BHR/720, G/TBT/N/KWT/700, G/TBT/N/OMN/543, G/TBT/N/QAT/694, G/TBT/N/SAU/1364, G/TBT/N/YEM/300")</f>
        <v xml:space="preserve"> G/TBT/N/ARE/635, G/TBT/N/BHR/720, G/TBT/N/KWT/700, G/TBT/N/OMN/543, G/TBT/N/QAT/694, G/TBT/N/SAU/1364, G/TBT/N/YEM/300</v>
      </c>
      <c r="C194" s="6" t="s">
        <v>92</v>
      </c>
      <c r="D194" s="8" t="s">
        <v>84</v>
      </c>
      <c r="E194" s="8" t="s">
        <v>85</v>
      </c>
      <c r="F194" s="8" t="s">
        <v>57</v>
      </c>
      <c r="G194" s="8" t="s">
        <v>86</v>
      </c>
      <c r="H194" s="8" t="s">
        <v>59</v>
      </c>
      <c r="I194" s="8" t="s">
        <v>60</v>
      </c>
      <c r="J194" s="8" t="s">
        <v>61</v>
      </c>
      <c r="K194" s="6"/>
      <c r="L194" s="7">
        <v>45655</v>
      </c>
      <c r="M194" s="6" t="s">
        <v>22</v>
      </c>
      <c r="N194" s="8" t="s">
        <v>87</v>
      </c>
      <c r="O194" s="6" t="str">
        <f>HYPERLINK("https://docs.wto.org/imrd/directdoc.asp?DDFDocuments/t/G/TBTN24/ARE635.DOCX", "https://docs.wto.org/imrd/directdoc.asp?DDFDocuments/t/G/TBTN24/ARE635.DOCX")</f>
        <v>https://docs.wto.org/imrd/directdoc.asp?DDFDocuments/t/G/TBTN24/ARE635.DOCX</v>
      </c>
      <c r="P194" s="6"/>
      <c r="Q194" s="6"/>
    </row>
    <row r="195" spans="1:17" ht="28.8" x14ac:dyDescent="0.3">
      <c r="A195" t="s">
        <v>1012</v>
      </c>
      <c r="B195" s="9" t="str">
        <f>HYPERLINK("https://eping.wto.org/en/Search?viewData= G/TBT/N/ARE/635, G/TBT/N/BHR/720, G/TBT/N/KWT/700, G/TBT/N/OMN/543, G/TBT/N/QAT/694, G/TBT/N/SAU/1364, G/TBT/N/YEM/300"," G/TBT/N/ARE/635, G/TBT/N/BHR/720, G/TBT/N/KWT/700, G/TBT/N/OMN/543, G/TBT/N/QAT/694, G/TBT/N/SAU/1364, G/TBT/N/YEM/300")</f>
        <v xml:space="preserve"> G/TBT/N/ARE/635, G/TBT/N/BHR/720, G/TBT/N/KWT/700, G/TBT/N/OMN/543, G/TBT/N/QAT/694, G/TBT/N/SAU/1364, G/TBT/N/YEM/300</v>
      </c>
      <c r="C195" s="6" t="s">
        <v>69</v>
      </c>
      <c r="D195" s="8" t="s">
        <v>84</v>
      </c>
      <c r="E195" s="8" t="s">
        <v>85</v>
      </c>
      <c r="F195" s="8" t="s">
        <v>57</v>
      </c>
      <c r="G195" s="8" t="s">
        <v>86</v>
      </c>
      <c r="H195" s="8" t="s">
        <v>59</v>
      </c>
      <c r="I195" s="8" t="s">
        <v>60</v>
      </c>
      <c r="J195" s="8" t="s">
        <v>61</v>
      </c>
      <c r="K195" s="6"/>
      <c r="L195" s="7">
        <v>45655</v>
      </c>
      <c r="M195" s="6" t="s">
        <v>22</v>
      </c>
      <c r="N195" s="8" t="s">
        <v>123</v>
      </c>
      <c r="O195" s="6" t="str">
        <f>HYPERLINK("https://docs.wto.org/imrd/directdoc.asp?DDFDocuments/t/G/TBTN24/ARE635.DOCX", "https://docs.wto.org/imrd/directdoc.asp?DDFDocuments/t/G/TBTN24/ARE635.DOCX")</f>
        <v>https://docs.wto.org/imrd/directdoc.asp?DDFDocuments/t/G/TBTN24/ARE635.DOCX</v>
      </c>
      <c r="P195" s="6"/>
      <c r="Q195" s="6"/>
    </row>
    <row r="196" spans="1:17" ht="43.2" x14ac:dyDescent="0.3">
      <c r="A196" t="s">
        <v>1012</v>
      </c>
      <c r="B196" s="9" t="str">
        <f>HYPERLINK("https://eping.wto.org/en/Search?viewData= G/TBT/N/ARE/632, G/TBT/N/BHR/717, G/TBT/N/KWT/696, G/TBT/N/OMN/540, G/TBT/N/QAT/691, G/TBT/N/SAU/1361, G/TBT/N/YEM/297"," G/TBT/N/ARE/632, G/TBT/N/BHR/717, G/TBT/N/KWT/696, G/TBT/N/OMN/540, G/TBT/N/QAT/691, G/TBT/N/SAU/1361, G/TBT/N/YEM/297")</f>
        <v xml:space="preserve"> G/TBT/N/ARE/632, G/TBT/N/BHR/717, G/TBT/N/KWT/696, G/TBT/N/OMN/540, G/TBT/N/QAT/691, G/TBT/N/SAU/1361, G/TBT/N/YEM/297</v>
      </c>
      <c r="C196" s="6" t="s">
        <v>95</v>
      </c>
      <c r="D196" s="8" t="s">
        <v>155</v>
      </c>
      <c r="E196" s="8" t="s">
        <v>156</v>
      </c>
      <c r="F196" s="8" t="s">
        <v>157</v>
      </c>
      <c r="G196" s="8" t="s">
        <v>20</v>
      </c>
      <c r="H196" s="8" t="s">
        <v>59</v>
      </c>
      <c r="I196" s="8" t="s">
        <v>158</v>
      </c>
      <c r="J196" s="8" t="s">
        <v>61</v>
      </c>
      <c r="K196" s="6"/>
      <c r="L196" s="7">
        <v>45653</v>
      </c>
      <c r="M196" s="6" t="s">
        <v>22</v>
      </c>
      <c r="N196" s="8" t="s">
        <v>159</v>
      </c>
      <c r="O196" s="6" t="str">
        <f>HYPERLINK("https://docs.wto.org/imrd/directdoc.asp?DDFDocuments/t/G/TBTN24/ARE632.DOCX", "https://docs.wto.org/imrd/directdoc.asp?DDFDocuments/t/G/TBTN24/ARE632.DOCX")</f>
        <v>https://docs.wto.org/imrd/directdoc.asp?DDFDocuments/t/G/TBTN24/ARE632.DOCX</v>
      </c>
      <c r="P196" s="6"/>
      <c r="Q196" s="6"/>
    </row>
    <row r="197" spans="1:17" ht="43.2" x14ac:dyDescent="0.3">
      <c r="A197" t="s">
        <v>1012</v>
      </c>
      <c r="B197" s="9" t="str">
        <f>HYPERLINK("https://eping.wto.org/en/Search?viewData= G/TBT/N/ARE/632, G/TBT/N/BHR/717, G/TBT/N/KWT/696, G/TBT/N/OMN/540, G/TBT/N/QAT/691, G/TBT/N/SAU/1361, G/TBT/N/YEM/297"," G/TBT/N/ARE/632, G/TBT/N/BHR/717, G/TBT/N/KWT/696, G/TBT/N/OMN/540, G/TBT/N/QAT/691, G/TBT/N/SAU/1361, G/TBT/N/YEM/297")</f>
        <v xml:space="preserve"> G/TBT/N/ARE/632, G/TBT/N/BHR/717, G/TBT/N/KWT/696, G/TBT/N/OMN/540, G/TBT/N/QAT/691, G/TBT/N/SAU/1361, G/TBT/N/YEM/297</v>
      </c>
      <c r="C197" s="6" t="s">
        <v>69</v>
      </c>
      <c r="D197" s="8" t="s">
        <v>155</v>
      </c>
      <c r="E197" s="8" t="s">
        <v>156</v>
      </c>
      <c r="F197" s="8" t="s">
        <v>157</v>
      </c>
      <c r="G197" s="8" t="s">
        <v>20</v>
      </c>
      <c r="H197" s="8" t="s">
        <v>59</v>
      </c>
      <c r="I197" s="8" t="s">
        <v>158</v>
      </c>
      <c r="J197" s="8" t="s">
        <v>61</v>
      </c>
      <c r="K197" s="6"/>
      <c r="L197" s="7">
        <v>45653</v>
      </c>
      <c r="M197" s="6" t="s">
        <v>22</v>
      </c>
      <c r="N197" s="8" t="s">
        <v>177</v>
      </c>
      <c r="O197" s="6" t="str">
        <f>HYPERLINK("https://docs.wto.org/imrd/directdoc.asp?DDFDocuments/t/G/TBTN24/ARE632.DOCX", "https://docs.wto.org/imrd/directdoc.asp?DDFDocuments/t/G/TBTN24/ARE632.DOCX")</f>
        <v>https://docs.wto.org/imrd/directdoc.asp?DDFDocuments/t/G/TBTN24/ARE632.DOCX</v>
      </c>
      <c r="P197" s="6"/>
      <c r="Q197" s="6"/>
    </row>
    <row r="198" spans="1:17" ht="43.2" x14ac:dyDescent="0.3">
      <c r="A198" t="s">
        <v>1012</v>
      </c>
      <c r="B198" s="9" t="str">
        <f>HYPERLINK("https://eping.wto.org/en/Search?viewData= G/TBT/N/ARE/632, G/TBT/N/BHR/717, G/TBT/N/KWT/696, G/TBT/N/OMN/540, G/TBT/N/QAT/691, G/TBT/N/SAU/1361, G/TBT/N/YEM/297"," G/TBT/N/ARE/632, G/TBT/N/BHR/717, G/TBT/N/KWT/696, G/TBT/N/OMN/540, G/TBT/N/QAT/691, G/TBT/N/SAU/1361, G/TBT/N/YEM/297")</f>
        <v xml:space="preserve"> G/TBT/N/ARE/632, G/TBT/N/BHR/717, G/TBT/N/KWT/696, G/TBT/N/OMN/540, G/TBT/N/QAT/691, G/TBT/N/SAU/1361, G/TBT/N/YEM/297</v>
      </c>
      <c r="C198" s="6" t="s">
        <v>93</v>
      </c>
      <c r="D198" s="8" t="s">
        <v>155</v>
      </c>
      <c r="E198" s="8" t="s">
        <v>156</v>
      </c>
      <c r="F198" s="8" t="s">
        <v>157</v>
      </c>
      <c r="G198" s="8" t="s">
        <v>20</v>
      </c>
      <c r="H198" s="8" t="s">
        <v>59</v>
      </c>
      <c r="I198" s="8" t="s">
        <v>158</v>
      </c>
      <c r="J198" s="8" t="s">
        <v>61</v>
      </c>
      <c r="K198" s="6"/>
      <c r="L198" s="7">
        <v>45653</v>
      </c>
      <c r="M198" s="6" t="s">
        <v>22</v>
      </c>
      <c r="N198" s="8" t="s">
        <v>159</v>
      </c>
      <c r="O198" s="6" t="str">
        <f>HYPERLINK("https://docs.wto.org/imrd/directdoc.asp?DDFDocuments/t/G/TBTN24/ARE632.DOCX", "https://docs.wto.org/imrd/directdoc.asp?DDFDocuments/t/G/TBTN24/ARE632.DOCX")</f>
        <v>https://docs.wto.org/imrd/directdoc.asp?DDFDocuments/t/G/TBTN24/ARE632.DOCX</v>
      </c>
      <c r="P198" s="6"/>
      <c r="Q198" s="6"/>
    </row>
    <row r="199" spans="1:17" ht="43.2" x14ac:dyDescent="0.3">
      <c r="A199" t="s">
        <v>1012</v>
      </c>
      <c r="B199" s="9" t="str">
        <f>HYPERLINK("https://eping.wto.org/en/Search?viewData= G/TBT/N/ARE/632, G/TBT/N/BHR/717, G/TBT/N/KWT/696, G/TBT/N/OMN/540, G/TBT/N/QAT/691, G/TBT/N/SAU/1361, G/TBT/N/YEM/297"," G/TBT/N/ARE/632, G/TBT/N/BHR/717, G/TBT/N/KWT/696, G/TBT/N/OMN/540, G/TBT/N/QAT/691, G/TBT/N/SAU/1361, G/TBT/N/YEM/297")</f>
        <v xml:space="preserve"> G/TBT/N/ARE/632, G/TBT/N/BHR/717, G/TBT/N/KWT/696, G/TBT/N/OMN/540, G/TBT/N/QAT/691, G/TBT/N/SAU/1361, G/TBT/N/YEM/297</v>
      </c>
      <c r="C199" s="6" t="s">
        <v>94</v>
      </c>
      <c r="D199" s="8" t="s">
        <v>155</v>
      </c>
      <c r="E199" s="8" t="s">
        <v>156</v>
      </c>
      <c r="F199" s="8" t="s">
        <v>157</v>
      </c>
      <c r="G199" s="8" t="s">
        <v>20</v>
      </c>
      <c r="H199" s="8" t="s">
        <v>59</v>
      </c>
      <c r="I199" s="8" t="s">
        <v>158</v>
      </c>
      <c r="J199" s="8" t="s">
        <v>61</v>
      </c>
      <c r="K199" s="6"/>
      <c r="L199" s="7">
        <v>45653</v>
      </c>
      <c r="M199" s="6" t="s">
        <v>22</v>
      </c>
      <c r="N199" s="8" t="s">
        <v>159</v>
      </c>
      <c r="O199" s="6" t="str">
        <f>HYPERLINK("https://docs.wto.org/imrd/directdoc.asp?DDFDocuments/t/G/TBTN24/ARE632.DOCX", "https://docs.wto.org/imrd/directdoc.asp?DDFDocuments/t/G/TBTN24/ARE632.DOCX")</f>
        <v>https://docs.wto.org/imrd/directdoc.asp?DDFDocuments/t/G/TBTN24/ARE632.DOCX</v>
      </c>
      <c r="P199" s="6"/>
      <c r="Q199" s="6"/>
    </row>
    <row r="200" spans="1:17" ht="43.2" x14ac:dyDescent="0.3">
      <c r="A200" t="s">
        <v>1012</v>
      </c>
      <c r="B200" s="9" t="str">
        <f>HYPERLINK("https://eping.wto.org/en/Search?viewData= G/TBT/N/ARE/632, G/TBT/N/BHR/717, G/TBT/N/KWT/696, G/TBT/N/OMN/540, G/TBT/N/QAT/691, G/TBT/N/SAU/1361, G/TBT/N/YEM/297"," G/TBT/N/ARE/632, G/TBT/N/BHR/717, G/TBT/N/KWT/696, G/TBT/N/OMN/540, G/TBT/N/QAT/691, G/TBT/N/SAU/1361, G/TBT/N/YEM/297")</f>
        <v xml:space="preserve"> G/TBT/N/ARE/632, G/TBT/N/BHR/717, G/TBT/N/KWT/696, G/TBT/N/OMN/540, G/TBT/N/QAT/691, G/TBT/N/SAU/1361, G/TBT/N/YEM/297</v>
      </c>
      <c r="C200" s="6" t="s">
        <v>54</v>
      </c>
      <c r="D200" s="8" t="s">
        <v>155</v>
      </c>
      <c r="E200" s="8" t="s">
        <v>156</v>
      </c>
      <c r="F200" s="8" t="s">
        <v>157</v>
      </c>
      <c r="G200" s="8" t="s">
        <v>20</v>
      </c>
      <c r="H200" s="8" t="s">
        <v>59</v>
      </c>
      <c r="I200" s="8" t="s">
        <v>158</v>
      </c>
      <c r="J200" s="8" t="s">
        <v>61</v>
      </c>
      <c r="K200" s="6"/>
      <c r="L200" s="7">
        <v>45653</v>
      </c>
      <c r="M200" s="6" t="s">
        <v>22</v>
      </c>
      <c r="N200" s="8" t="s">
        <v>159</v>
      </c>
      <c r="O200" s="6" t="str">
        <f>HYPERLINK("https://docs.wto.org/imrd/directdoc.asp?DDFDocuments/t/G/TBTN24/ARE632.DOCX", "https://docs.wto.org/imrd/directdoc.asp?DDFDocuments/t/G/TBTN24/ARE632.DOCX")</f>
        <v>https://docs.wto.org/imrd/directdoc.asp?DDFDocuments/t/G/TBTN24/ARE632.DOCX</v>
      </c>
      <c r="P200" s="6"/>
      <c r="Q200" s="6"/>
    </row>
    <row r="201" spans="1:17" ht="43.2" x14ac:dyDescent="0.3">
      <c r="A201" t="s">
        <v>1012</v>
      </c>
      <c r="B201" s="9" t="str">
        <f>HYPERLINK("https://eping.wto.org/en/Search?viewData= G/TBT/N/ARE/632, G/TBT/N/BHR/717, G/TBT/N/KWT/696, G/TBT/N/OMN/540, G/TBT/N/QAT/691, G/TBT/N/SAU/1361, G/TBT/N/YEM/297"," G/TBT/N/ARE/632, G/TBT/N/BHR/717, G/TBT/N/KWT/696, G/TBT/N/OMN/540, G/TBT/N/QAT/691, G/TBT/N/SAU/1361, G/TBT/N/YEM/297")</f>
        <v xml:space="preserve"> G/TBT/N/ARE/632, G/TBT/N/BHR/717, G/TBT/N/KWT/696, G/TBT/N/OMN/540, G/TBT/N/QAT/691, G/TBT/N/SAU/1361, G/TBT/N/YEM/297</v>
      </c>
      <c r="C201" s="6" t="s">
        <v>92</v>
      </c>
      <c r="D201" s="8" t="s">
        <v>155</v>
      </c>
      <c r="E201" s="8" t="s">
        <v>156</v>
      </c>
      <c r="F201" s="8" t="s">
        <v>157</v>
      </c>
      <c r="G201" s="8" t="s">
        <v>20</v>
      </c>
      <c r="H201" s="8" t="s">
        <v>59</v>
      </c>
      <c r="I201" s="8" t="s">
        <v>158</v>
      </c>
      <c r="J201" s="8" t="s">
        <v>61</v>
      </c>
      <c r="K201" s="6"/>
      <c r="L201" s="7">
        <v>45653</v>
      </c>
      <c r="M201" s="6" t="s">
        <v>22</v>
      </c>
      <c r="N201" s="8" t="s">
        <v>159</v>
      </c>
      <c r="O201" s="6" t="str">
        <f>HYPERLINK("https://docs.wto.org/imrd/directdoc.asp?DDFDocuments/t/G/TBTN24/ARE632.DOCX", "https://docs.wto.org/imrd/directdoc.asp?DDFDocuments/t/G/TBTN24/ARE632.DOCX")</f>
        <v>https://docs.wto.org/imrd/directdoc.asp?DDFDocuments/t/G/TBTN24/ARE632.DOCX</v>
      </c>
      <c r="P201" s="6"/>
      <c r="Q201" s="6"/>
    </row>
    <row r="202" spans="1:17" ht="43.2" x14ac:dyDescent="0.3">
      <c r="A202" t="s">
        <v>1012</v>
      </c>
      <c r="B202" s="9" t="str">
        <f>HYPERLINK("https://eping.wto.org/en/Search?viewData= G/TBT/N/ARE/632, G/TBT/N/BHR/717, G/TBT/N/KWT/696, G/TBT/N/OMN/540, G/TBT/N/QAT/691, G/TBT/N/SAU/1361, G/TBT/N/YEM/297"," G/TBT/N/ARE/632, G/TBT/N/BHR/717, G/TBT/N/KWT/696, G/TBT/N/OMN/540, G/TBT/N/QAT/691, G/TBT/N/SAU/1361, G/TBT/N/YEM/297")</f>
        <v xml:space="preserve"> G/TBT/N/ARE/632, G/TBT/N/BHR/717, G/TBT/N/KWT/696, G/TBT/N/OMN/540, G/TBT/N/QAT/691, G/TBT/N/SAU/1361, G/TBT/N/YEM/297</v>
      </c>
      <c r="C202" s="6" t="s">
        <v>75</v>
      </c>
      <c r="D202" s="8" t="s">
        <v>155</v>
      </c>
      <c r="E202" s="8" t="s">
        <v>156</v>
      </c>
      <c r="F202" s="8" t="s">
        <v>157</v>
      </c>
      <c r="G202" s="8" t="s">
        <v>20</v>
      </c>
      <c r="H202" s="8" t="s">
        <v>59</v>
      </c>
      <c r="I202" s="8" t="s">
        <v>158</v>
      </c>
      <c r="J202" s="8" t="s">
        <v>61</v>
      </c>
      <c r="K202" s="6"/>
      <c r="L202" s="7">
        <v>45653</v>
      </c>
      <c r="M202" s="6" t="s">
        <v>22</v>
      </c>
      <c r="N202" s="8" t="s">
        <v>159</v>
      </c>
      <c r="O202" s="6" t="str">
        <f>HYPERLINK("https://docs.wto.org/imrd/directdoc.asp?DDFDocuments/t/G/TBTN24/ARE632.DOCX", "https://docs.wto.org/imrd/directdoc.asp?DDFDocuments/t/G/TBTN24/ARE632.DOCX")</f>
        <v>https://docs.wto.org/imrd/directdoc.asp?DDFDocuments/t/G/TBTN24/ARE632.DOCX</v>
      </c>
      <c r="P202" s="6"/>
      <c r="Q202" s="6"/>
    </row>
    <row r="203" spans="1:17" ht="187.2" x14ac:dyDescent="0.3">
      <c r="A203" t="s">
        <v>1027</v>
      </c>
      <c r="B203" s="9" t="str">
        <f>HYPERLINK("https://eping.wto.org/en/Search?viewData= G/TBT/N/MMR/10"," G/TBT/N/MMR/10")</f>
        <v xml:space="preserve"> G/TBT/N/MMR/10</v>
      </c>
      <c r="C203" s="6" t="s">
        <v>178</v>
      </c>
      <c r="D203" s="8" t="s">
        <v>179</v>
      </c>
      <c r="E203" s="8" t="s">
        <v>180</v>
      </c>
      <c r="F203" s="8" t="s">
        <v>181</v>
      </c>
      <c r="G203" s="8" t="s">
        <v>182</v>
      </c>
      <c r="H203" s="8" t="s">
        <v>183</v>
      </c>
      <c r="I203" s="8" t="s">
        <v>37</v>
      </c>
      <c r="J203" s="8" t="s">
        <v>61</v>
      </c>
      <c r="K203" s="6"/>
      <c r="L203" s="7" t="s">
        <v>20</v>
      </c>
      <c r="M203" s="6" t="s">
        <v>22</v>
      </c>
      <c r="N203" s="6"/>
      <c r="O203" s="6" t="str">
        <f>HYPERLINK("https://docs.wto.org/imrd/directdoc.asp?DDFDocuments/t/G/TBTN24/MMR10.DOCX", "https://docs.wto.org/imrd/directdoc.asp?DDFDocuments/t/G/TBTN24/MMR10.DOCX")</f>
        <v>https://docs.wto.org/imrd/directdoc.asp?DDFDocuments/t/G/TBTN24/MMR10.DOCX</v>
      </c>
      <c r="P203" s="6"/>
      <c r="Q203" s="6"/>
    </row>
    <row r="204" spans="1:17" ht="244.8" x14ac:dyDescent="0.3">
      <c r="A204" t="s">
        <v>1028</v>
      </c>
      <c r="B204" s="9" t="str">
        <f>HYPERLINK("https://eping.wto.org/en/Search?viewData= G/TBT/N/BRA/1573"," G/TBT/N/BRA/1573")</f>
        <v xml:space="preserve"> G/TBT/N/BRA/1573</v>
      </c>
      <c r="C204" s="6" t="s">
        <v>31</v>
      </c>
      <c r="D204" s="8" t="s">
        <v>184</v>
      </c>
      <c r="E204" s="8" t="s">
        <v>185</v>
      </c>
      <c r="F204" s="8" t="s">
        <v>186</v>
      </c>
      <c r="G204" s="8" t="s">
        <v>20</v>
      </c>
      <c r="H204" s="8" t="s">
        <v>187</v>
      </c>
      <c r="I204" s="8" t="s">
        <v>188</v>
      </c>
      <c r="J204" s="8" t="s">
        <v>61</v>
      </c>
      <c r="K204" s="6"/>
      <c r="L204" s="7" t="s">
        <v>20</v>
      </c>
      <c r="M204" s="6" t="s">
        <v>22</v>
      </c>
      <c r="N204" s="8" t="s">
        <v>189</v>
      </c>
      <c r="O204" s="6" t="str">
        <f>HYPERLINK("https://docs.wto.org/imrd/directdoc.asp?DDFDocuments/t/G/TBTN24/BRA1573.DOCX", "https://docs.wto.org/imrd/directdoc.asp?DDFDocuments/t/G/TBTN24/BRA1573.DOCX")</f>
        <v>https://docs.wto.org/imrd/directdoc.asp?DDFDocuments/t/G/TBTN24/BRA1573.DOCX</v>
      </c>
      <c r="P204" s="6"/>
      <c r="Q204" s="6"/>
    </row>
    <row r="205" spans="1:17" ht="216" x14ac:dyDescent="0.3">
      <c r="A205" s="10" t="s">
        <v>1045</v>
      </c>
      <c r="B205" s="9" t="str">
        <f>HYPERLINK("https://eping.wto.org/en/Search?viewData= G/TBT/N/UKR/308"," G/TBT/N/UKR/308")</f>
        <v xml:space="preserve"> G/TBT/N/UKR/308</v>
      </c>
      <c r="C205" s="6" t="s">
        <v>220</v>
      </c>
      <c r="D205" s="8" t="s">
        <v>313</v>
      </c>
      <c r="E205" s="8" t="s">
        <v>314</v>
      </c>
      <c r="F205" s="8" t="s">
        <v>315</v>
      </c>
      <c r="G205" s="8" t="s">
        <v>316</v>
      </c>
      <c r="H205" s="8" t="s">
        <v>317</v>
      </c>
      <c r="I205" s="8" t="s">
        <v>318</v>
      </c>
      <c r="J205" s="8" t="s">
        <v>61</v>
      </c>
      <c r="K205" s="6"/>
      <c r="L205" s="7">
        <v>45646</v>
      </c>
      <c r="M205" s="6" t="s">
        <v>22</v>
      </c>
      <c r="N205" s="8" t="s">
        <v>319</v>
      </c>
      <c r="O205" s="6" t="str">
        <f>HYPERLINK("https://docs.wto.org/imrd/directdoc.asp?DDFDocuments/t/G/TBTN24/UKR308.DOCX", "https://docs.wto.org/imrd/directdoc.asp?DDFDocuments/t/G/TBTN24/UKR308.DOCX")</f>
        <v>https://docs.wto.org/imrd/directdoc.asp?DDFDocuments/t/G/TBTN24/UKR308.DOCX</v>
      </c>
      <c r="P205" s="6" t="str">
        <f>HYPERLINK("https://docs.wto.org/imrd/directdoc.asp?DDFDocuments/u/G/TBTN24/UKR308.DOCX", "https://docs.wto.org/imrd/directdoc.asp?DDFDocuments/u/G/TBTN24/UKR308.DOCX")</f>
        <v>https://docs.wto.org/imrd/directdoc.asp?DDFDocuments/u/G/TBTN24/UKR308.DOCX</v>
      </c>
      <c r="Q205" s="6" t="str">
        <f>HYPERLINK("https://docs.wto.org/imrd/directdoc.asp?DDFDocuments/v/G/TBTN24/UKR308.DOCX", "https://docs.wto.org/imrd/directdoc.asp?DDFDocuments/v/G/TBTN24/UKR308.DOCX")</f>
        <v>https://docs.wto.org/imrd/directdoc.asp?DDFDocuments/v/G/TBTN24/UKR308.DOCX</v>
      </c>
    </row>
    <row r="206" spans="1:17" ht="57.6" x14ac:dyDescent="0.3">
      <c r="A206" s="10" t="s">
        <v>1036</v>
      </c>
      <c r="B206" s="9" t="str">
        <f>HYPERLINK("https://eping.wto.org/en/Search?viewData= G/TBT/N/TUR/222"," G/TBT/N/TUR/222")</f>
        <v xml:space="preserve"> G/TBT/N/TUR/222</v>
      </c>
      <c r="C206" s="6" t="s">
        <v>251</v>
      </c>
      <c r="D206" s="8" t="s">
        <v>252</v>
      </c>
      <c r="E206" s="8" t="s">
        <v>253</v>
      </c>
      <c r="F206" s="8" t="s">
        <v>254</v>
      </c>
      <c r="G206" s="8" t="s">
        <v>20</v>
      </c>
      <c r="H206" s="8" t="s">
        <v>20</v>
      </c>
      <c r="I206" s="8" t="s">
        <v>114</v>
      </c>
      <c r="J206" s="8" t="s">
        <v>61</v>
      </c>
      <c r="K206" s="6"/>
      <c r="L206" s="7">
        <v>45648</v>
      </c>
      <c r="M206" s="6" t="s">
        <v>22</v>
      </c>
      <c r="N206" s="8" t="s">
        <v>255</v>
      </c>
      <c r="O206" s="6" t="str">
        <f>HYPERLINK("https://docs.wto.org/imrd/directdoc.asp?DDFDocuments/t/G/TBTN24/TUR222.DOCX", "https://docs.wto.org/imrd/directdoc.asp?DDFDocuments/t/G/TBTN24/TUR222.DOCX")</f>
        <v>https://docs.wto.org/imrd/directdoc.asp?DDFDocuments/t/G/TBTN24/TUR222.DOCX</v>
      </c>
      <c r="P206" s="6" t="str">
        <f>HYPERLINK("https://docs.wto.org/imrd/directdoc.asp?DDFDocuments/u/G/TBTN24/TUR222.DOCX", "https://docs.wto.org/imrd/directdoc.asp?DDFDocuments/u/G/TBTN24/TUR222.DOCX")</f>
        <v>https://docs.wto.org/imrd/directdoc.asp?DDFDocuments/u/G/TBTN24/TUR222.DOCX</v>
      </c>
      <c r="Q206" s="6" t="str">
        <f>HYPERLINK("https://docs.wto.org/imrd/directdoc.asp?DDFDocuments/v/G/TBTN24/TUR222.DOCX", "https://docs.wto.org/imrd/directdoc.asp?DDFDocuments/v/G/TBTN24/TUR222.DOCX")</f>
        <v>https://docs.wto.org/imrd/directdoc.asp?DDFDocuments/v/G/TBTN24/TUR222.DOCX</v>
      </c>
    </row>
    <row r="207" spans="1:17" ht="57.6" x14ac:dyDescent="0.3">
      <c r="A207" s="10" t="s">
        <v>1036</v>
      </c>
      <c r="B207" s="9" t="str">
        <f>HYPERLINK("https://eping.wto.org/en/Search?viewData= G/TBT/N/TUR/221"," G/TBT/N/TUR/221")</f>
        <v xml:space="preserve"> G/TBT/N/TUR/221</v>
      </c>
      <c r="C207" s="6" t="s">
        <v>251</v>
      </c>
      <c r="D207" s="8" t="s">
        <v>320</v>
      </c>
      <c r="E207" s="8" t="s">
        <v>321</v>
      </c>
      <c r="F207" s="8" t="s">
        <v>254</v>
      </c>
      <c r="G207" s="8" t="s">
        <v>20</v>
      </c>
      <c r="H207" s="8" t="s">
        <v>90</v>
      </c>
      <c r="I207" s="8" t="s">
        <v>114</v>
      </c>
      <c r="J207" s="8" t="s">
        <v>61</v>
      </c>
      <c r="K207" s="6"/>
      <c r="L207" s="7">
        <v>45646</v>
      </c>
      <c r="M207" s="6" t="s">
        <v>22</v>
      </c>
      <c r="N207" s="8" t="s">
        <v>322</v>
      </c>
      <c r="O207" s="6" t="str">
        <f>HYPERLINK("https://docs.wto.org/imrd/directdoc.asp?DDFDocuments/t/G/TBTN24/TUR221.DOCX", "https://docs.wto.org/imrd/directdoc.asp?DDFDocuments/t/G/TBTN24/TUR221.DOCX")</f>
        <v>https://docs.wto.org/imrd/directdoc.asp?DDFDocuments/t/G/TBTN24/TUR221.DOCX</v>
      </c>
      <c r="P207" s="6" t="str">
        <f>HYPERLINK("https://docs.wto.org/imrd/directdoc.asp?DDFDocuments/u/G/TBTN24/TUR221.DOCX", "https://docs.wto.org/imrd/directdoc.asp?DDFDocuments/u/G/TBTN24/TUR221.DOCX")</f>
        <v>https://docs.wto.org/imrd/directdoc.asp?DDFDocuments/u/G/TBTN24/TUR221.DOCX</v>
      </c>
      <c r="Q207" s="6" t="str">
        <f>HYPERLINK("https://docs.wto.org/imrd/directdoc.asp?DDFDocuments/v/G/TBTN24/TUR221.DOCX", "https://docs.wto.org/imrd/directdoc.asp?DDFDocuments/v/G/TBTN24/TUR221.DOCX")</f>
        <v>https://docs.wto.org/imrd/directdoc.asp?DDFDocuments/v/G/TBTN24/TUR221.DOCX</v>
      </c>
    </row>
    <row r="208" spans="1:17" ht="43.2" x14ac:dyDescent="0.3">
      <c r="A208" s="10" t="s">
        <v>1085</v>
      </c>
      <c r="B208" s="9" t="str">
        <f>HYPERLINK("https://eping.wto.org/en/Search?viewData= G/TBT/N/RWA/1079"," G/TBT/N/RWA/1079")</f>
        <v xml:space="preserve"> G/TBT/N/RWA/1079</v>
      </c>
      <c r="C208" s="6" t="s">
        <v>327</v>
      </c>
      <c r="D208" s="8" t="s">
        <v>691</v>
      </c>
      <c r="E208" s="8" t="s">
        <v>692</v>
      </c>
      <c r="F208" s="8" t="s">
        <v>693</v>
      </c>
      <c r="G208" s="8" t="s">
        <v>694</v>
      </c>
      <c r="H208" s="8" t="s">
        <v>695</v>
      </c>
      <c r="I208" s="8" t="s">
        <v>332</v>
      </c>
      <c r="J208" s="8" t="s">
        <v>61</v>
      </c>
      <c r="K208" s="6"/>
      <c r="L208" s="7">
        <v>45635</v>
      </c>
      <c r="M208" s="6" t="s">
        <v>22</v>
      </c>
      <c r="N208" s="8" t="s">
        <v>696</v>
      </c>
      <c r="O208" s="6" t="str">
        <f>HYPERLINK("https://docs.wto.org/imrd/directdoc.asp?DDFDocuments/t/G/TBTN24/RWA1079.DOCX", "https://docs.wto.org/imrd/directdoc.asp?DDFDocuments/t/G/TBTN24/RWA1079.DOCX")</f>
        <v>https://docs.wto.org/imrd/directdoc.asp?DDFDocuments/t/G/TBTN24/RWA1079.DOCX</v>
      </c>
      <c r="P208" s="6" t="str">
        <f>HYPERLINK("https://docs.wto.org/imrd/directdoc.asp?DDFDocuments/u/G/TBTN24/RWA1079.DOCX", "https://docs.wto.org/imrd/directdoc.asp?DDFDocuments/u/G/TBTN24/RWA1079.DOCX")</f>
        <v>https://docs.wto.org/imrd/directdoc.asp?DDFDocuments/u/G/TBTN24/RWA1079.DOCX</v>
      </c>
      <c r="Q208" s="6" t="str">
        <f>HYPERLINK("https://docs.wto.org/imrd/directdoc.asp?DDFDocuments/v/G/TBTN24/RWA1079.DOCX", "https://docs.wto.org/imrd/directdoc.asp?DDFDocuments/v/G/TBTN24/RWA1079.DOCX")</f>
        <v>https://docs.wto.org/imrd/directdoc.asp?DDFDocuments/v/G/TBTN24/RWA1079.DOCX</v>
      </c>
    </row>
    <row r="209" spans="1:17" ht="57.6" x14ac:dyDescent="0.3">
      <c r="A209" s="10" t="s">
        <v>1086</v>
      </c>
      <c r="B209" s="9" t="str">
        <f>HYPERLINK("https://eping.wto.org/en/Search?viewData= G/TBT/N/CHL/705"," G/TBT/N/CHL/705")</f>
        <v xml:space="preserve"> G/TBT/N/CHL/705</v>
      </c>
      <c r="C209" s="6" t="s">
        <v>526</v>
      </c>
      <c r="D209" s="8" t="s">
        <v>700</v>
      </c>
      <c r="E209" s="8" t="s">
        <v>701</v>
      </c>
      <c r="F209" s="8" t="s">
        <v>702</v>
      </c>
      <c r="G209" s="8" t="s">
        <v>703</v>
      </c>
      <c r="H209" s="8" t="s">
        <v>704</v>
      </c>
      <c r="I209" s="8" t="s">
        <v>175</v>
      </c>
      <c r="J209" s="8" t="s">
        <v>20</v>
      </c>
      <c r="K209" s="6"/>
      <c r="L209" s="7">
        <v>45635</v>
      </c>
      <c r="M209" s="6" t="s">
        <v>22</v>
      </c>
      <c r="N209" s="8" t="s">
        <v>705</v>
      </c>
      <c r="O209" s="6" t="str">
        <f>HYPERLINK("https://docs.wto.org/imrd/directdoc.asp?DDFDocuments/t/G/TBTN24/CHL705.DOCX", "https://docs.wto.org/imrd/directdoc.asp?DDFDocuments/t/G/TBTN24/CHL705.DOCX")</f>
        <v>https://docs.wto.org/imrd/directdoc.asp?DDFDocuments/t/G/TBTN24/CHL705.DOCX</v>
      </c>
      <c r="P209" s="6" t="str">
        <f>HYPERLINK("https://docs.wto.org/imrd/directdoc.asp?DDFDocuments/u/G/TBTN24/CHL705.DOCX", "https://docs.wto.org/imrd/directdoc.asp?DDFDocuments/u/G/TBTN24/CHL705.DOCX")</f>
        <v>https://docs.wto.org/imrd/directdoc.asp?DDFDocuments/u/G/TBTN24/CHL705.DOCX</v>
      </c>
      <c r="Q209" s="6" t="str">
        <f>HYPERLINK("https://docs.wto.org/imrd/directdoc.asp?DDFDocuments/v/G/TBTN24/CHL705.DOCX", "https://docs.wto.org/imrd/directdoc.asp?DDFDocuments/v/G/TBTN24/CHL705.DOCX")</f>
        <v>https://docs.wto.org/imrd/directdoc.asp?DDFDocuments/v/G/TBTN24/CHL705.DOCX</v>
      </c>
    </row>
    <row r="210" spans="1:17" ht="43.2" x14ac:dyDescent="0.3">
      <c r="A210" s="10" t="s">
        <v>1084</v>
      </c>
      <c r="B210" s="9" t="str">
        <f>HYPERLINK("https://eping.wto.org/en/Search?viewData= G/TBT/N/RWA/1065"," G/TBT/N/RWA/1065")</f>
        <v xml:space="preserve"> G/TBT/N/RWA/1065</v>
      </c>
      <c r="C210" s="6" t="s">
        <v>327</v>
      </c>
      <c r="D210" s="8" t="s">
        <v>662</v>
      </c>
      <c r="E210" s="8" t="s">
        <v>663</v>
      </c>
      <c r="F210" s="8" t="s">
        <v>664</v>
      </c>
      <c r="G210" s="8" t="s">
        <v>20</v>
      </c>
      <c r="H210" s="8" t="s">
        <v>665</v>
      </c>
      <c r="I210" s="8" t="s">
        <v>332</v>
      </c>
      <c r="J210" s="8" t="s">
        <v>20</v>
      </c>
      <c r="K210" s="6"/>
      <c r="L210" s="7">
        <v>45635</v>
      </c>
      <c r="M210" s="6" t="s">
        <v>22</v>
      </c>
      <c r="N210" s="8" t="s">
        <v>666</v>
      </c>
      <c r="O210" s="6" t="str">
        <f>HYPERLINK("https://docs.wto.org/imrd/directdoc.asp?DDFDocuments/t/G/TBTN24/RWA1065.DOCX", "https://docs.wto.org/imrd/directdoc.asp?DDFDocuments/t/G/TBTN24/RWA1065.DOCX")</f>
        <v>https://docs.wto.org/imrd/directdoc.asp?DDFDocuments/t/G/TBTN24/RWA1065.DOCX</v>
      </c>
      <c r="P210" s="6" t="str">
        <f>HYPERLINK("https://docs.wto.org/imrd/directdoc.asp?DDFDocuments/u/G/TBTN24/RWA1065.DOCX", "https://docs.wto.org/imrd/directdoc.asp?DDFDocuments/u/G/TBTN24/RWA1065.DOCX")</f>
        <v>https://docs.wto.org/imrd/directdoc.asp?DDFDocuments/u/G/TBTN24/RWA1065.DOCX</v>
      </c>
      <c r="Q210" s="6" t="str">
        <f>HYPERLINK("https://docs.wto.org/imrd/directdoc.asp?DDFDocuments/v/G/TBTN24/RWA1065.DOCX", "https://docs.wto.org/imrd/directdoc.asp?DDFDocuments/v/G/TBTN24/RWA1065.DOCX")</f>
        <v>https://docs.wto.org/imrd/directdoc.asp?DDFDocuments/v/G/TBTN24/RWA1065.DOCX</v>
      </c>
    </row>
    <row r="211" spans="1:17" ht="43.2" x14ac:dyDescent="0.3">
      <c r="A211" s="10" t="s">
        <v>1084</v>
      </c>
      <c r="B211" s="9" t="str">
        <f>HYPERLINK("https://eping.wto.org/en/Search?viewData= G/TBT/N/RWA/1066"," G/TBT/N/RWA/1066")</f>
        <v xml:space="preserve"> G/TBT/N/RWA/1066</v>
      </c>
      <c r="C211" s="6" t="s">
        <v>327</v>
      </c>
      <c r="D211" s="8" t="s">
        <v>681</v>
      </c>
      <c r="E211" s="8" t="s">
        <v>682</v>
      </c>
      <c r="F211" s="8" t="s">
        <v>683</v>
      </c>
      <c r="G211" s="8" t="s">
        <v>20</v>
      </c>
      <c r="H211" s="8" t="s">
        <v>665</v>
      </c>
      <c r="I211" s="8" t="s">
        <v>332</v>
      </c>
      <c r="J211" s="8" t="s">
        <v>20</v>
      </c>
      <c r="K211" s="6"/>
      <c r="L211" s="7">
        <v>45635</v>
      </c>
      <c r="M211" s="6" t="s">
        <v>22</v>
      </c>
      <c r="N211" s="8" t="s">
        <v>684</v>
      </c>
      <c r="O211" s="6" t="str">
        <f>HYPERLINK("https://docs.wto.org/imrd/directdoc.asp?DDFDocuments/t/G/TBTN24/RWA1066.DOCX", "https://docs.wto.org/imrd/directdoc.asp?DDFDocuments/t/G/TBTN24/RWA1066.DOCX")</f>
        <v>https://docs.wto.org/imrd/directdoc.asp?DDFDocuments/t/G/TBTN24/RWA1066.DOCX</v>
      </c>
      <c r="P211" s="6" t="str">
        <f>HYPERLINK("https://docs.wto.org/imrd/directdoc.asp?DDFDocuments/u/G/TBTN24/RWA1066.DOCX", "https://docs.wto.org/imrd/directdoc.asp?DDFDocuments/u/G/TBTN24/RWA1066.DOCX")</f>
        <v>https://docs.wto.org/imrd/directdoc.asp?DDFDocuments/u/G/TBTN24/RWA1066.DOCX</v>
      </c>
      <c r="Q211" s="6" t="str">
        <f>HYPERLINK("https://docs.wto.org/imrd/directdoc.asp?DDFDocuments/v/G/TBTN24/RWA1066.DOCX", "https://docs.wto.org/imrd/directdoc.asp?DDFDocuments/v/G/TBTN24/RWA1066.DOCX")</f>
        <v>https://docs.wto.org/imrd/directdoc.asp?DDFDocuments/v/G/TBTN24/RWA1066.DOCX</v>
      </c>
    </row>
    <row r="212" spans="1:17" ht="43.2" x14ac:dyDescent="0.3">
      <c r="A212" s="10" t="s">
        <v>1076</v>
      </c>
      <c r="B212" s="9" t="str">
        <f>HYPERLINK("https://eping.wto.org/en/Search?viewData= G/TBT/N/KGZ/55"," G/TBT/N/KGZ/55")</f>
        <v xml:space="preserve"> G/TBT/N/KGZ/55</v>
      </c>
      <c r="C212" s="6" t="s">
        <v>596</v>
      </c>
      <c r="D212" s="8" t="s">
        <v>597</v>
      </c>
      <c r="E212" s="8" t="s">
        <v>598</v>
      </c>
      <c r="F212" s="8" t="s">
        <v>599</v>
      </c>
      <c r="G212" s="8" t="s">
        <v>20</v>
      </c>
      <c r="H212" s="8" t="s">
        <v>600</v>
      </c>
      <c r="I212" s="8" t="s">
        <v>114</v>
      </c>
      <c r="J212" s="8" t="s">
        <v>83</v>
      </c>
      <c r="K212" s="6"/>
      <c r="L212" s="7">
        <v>45633</v>
      </c>
      <c r="M212" s="6" t="s">
        <v>22</v>
      </c>
      <c r="N212" s="8" t="s">
        <v>601</v>
      </c>
      <c r="O212" s="6" t="str">
        <f>HYPERLINK("https://docs.wto.org/imrd/directdoc.asp?DDFDocuments/t/G/TBTN24/KGZ55.DOCX", "https://docs.wto.org/imrd/directdoc.asp?DDFDocuments/t/G/TBTN24/KGZ55.DOCX")</f>
        <v>https://docs.wto.org/imrd/directdoc.asp?DDFDocuments/t/G/TBTN24/KGZ55.DOCX</v>
      </c>
      <c r="P212" s="6" t="str">
        <f>HYPERLINK("https://docs.wto.org/imrd/directdoc.asp?DDFDocuments/u/G/TBTN24/KGZ55.DOCX", "https://docs.wto.org/imrd/directdoc.asp?DDFDocuments/u/G/TBTN24/KGZ55.DOCX")</f>
        <v>https://docs.wto.org/imrd/directdoc.asp?DDFDocuments/u/G/TBTN24/KGZ55.DOCX</v>
      </c>
      <c r="Q212" s="6" t="str">
        <f>HYPERLINK("https://docs.wto.org/imrd/directdoc.asp?DDFDocuments/v/G/TBTN24/KGZ55.DOCX", "https://docs.wto.org/imrd/directdoc.asp?DDFDocuments/v/G/TBTN24/KGZ55.DOCX")</f>
        <v>https://docs.wto.org/imrd/directdoc.asp?DDFDocuments/v/G/TBTN24/KGZ55.DOCX</v>
      </c>
    </row>
    <row r="213" spans="1:17" ht="100.8" x14ac:dyDescent="0.3">
      <c r="A213" t="s">
        <v>1031</v>
      </c>
      <c r="B213" s="9" t="str">
        <f>HYPERLINK("https://eping.wto.org/en/Search?viewData= G/TBT/N/SLV/230"," G/TBT/N/SLV/230")</f>
        <v xml:space="preserve"> G/TBT/N/SLV/230</v>
      </c>
      <c r="C213" s="6" t="s">
        <v>203</v>
      </c>
      <c r="D213" s="8" t="s">
        <v>204</v>
      </c>
      <c r="E213" s="8" t="s">
        <v>205</v>
      </c>
      <c r="F213" s="8" t="s">
        <v>206</v>
      </c>
      <c r="G213" s="8" t="s">
        <v>20</v>
      </c>
      <c r="H213" s="8" t="s">
        <v>207</v>
      </c>
      <c r="I213" s="8" t="s">
        <v>208</v>
      </c>
      <c r="J213" s="8" t="s">
        <v>20</v>
      </c>
      <c r="K213" s="6"/>
      <c r="L213" s="7">
        <v>45653</v>
      </c>
      <c r="M213" s="6" t="s">
        <v>22</v>
      </c>
      <c r="N213" s="8" t="s">
        <v>209</v>
      </c>
      <c r="O213" s="6" t="str">
        <f>HYPERLINK("https://docs.wto.org/imrd/directdoc.asp?DDFDocuments/t/G/TBTN24/SLV230.DOCX", "https://docs.wto.org/imrd/directdoc.asp?DDFDocuments/t/G/TBTN24/SLV230.DOCX")</f>
        <v>https://docs.wto.org/imrd/directdoc.asp?DDFDocuments/t/G/TBTN24/SLV230.DOCX</v>
      </c>
      <c r="P213" s="6"/>
      <c r="Q213" s="6" t="str">
        <f>HYPERLINK("https://docs.wto.org/imrd/directdoc.asp?DDFDocuments/v/G/TBTN24/SLV230.DOCX", "https://docs.wto.org/imrd/directdoc.asp?DDFDocuments/v/G/TBTN24/SLV230.DOCX")</f>
        <v>https://docs.wto.org/imrd/directdoc.asp?DDFDocuments/v/G/TBTN24/SLV230.DOCX</v>
      </c>
    </row>
    <row r="214" spans="1:17" ht="43.2" x14ac:dyDescent="0.3">
      <c r="A214" s="10" t="s">
        <v>1053</v>
      </c>
      <c r="B214" s="9" t="str">
        <f>HYPERLINK("https://eping.wto.org/en/Search?viewData= G/TBT/N/CHN/1932"," G/TBT/N/CHN/1932")</f>
        <v xml:space="preserve"> G/TBT/N/CHN/1932</v>
      </c>
      <c r="C214" s="6" t="s">
        <v>39</v>
      </c>
      <c r="D214" s="8" t="s">
        <v>412</v>
      </c>
      <c r="E214" s="8" t="s">
        <v>413</v>
      </c>
      <c r="F214" s="8" t="s">
        <v>414</v>
      </c>
      <c r="G214" s="8" t="s">
        <v>415</v>
      </c>
      <c r="H214" s="8" t="s">
        <v>416</v>
      </c>
      <c r="I214" s="8" t="s">
        <v>417</v>
      </c>
      <c r="J214" s="8" t="s">
        <v>20</v>
      </c>
      <c r="K214" s="6"/>
      <c r="L214" s="7">
        <v>45642</v>
      </c>
      <c r="M214" s="6" t="s">
        <v>22</v>
      </c>
      <c r="N214" s="8" t="s">
        <v>418</v>
      </c>
      <c r="O214" s="6" t="str">
        <f>HYPERLINK("https://docs.wto.org/imrd/directdoc.asp?DDFDocuments/t/G/TBTN24/CHN1932.DOCX", "https://docs.wto.org/imrd/directdoc.asp?DDFDocuments/t/G/TBTN24/CHN1932.DOCX")</f>
        <v>https://docs.wto.org/imrd/directdoc.asp?DDFDocuments/t/G/TBTN24/CHN1932.DOCX</v>
      </c>
      <c r="P214" s="6" t="str">
        <f>HYPERLINK("https://docs.wto.org/imrd/directdoc.asp?DDFDocuments/u/G/TBTN24/CHN1932.DOCX", "https://docs.wto.org/imrd/directdoc.asp?DDFDocuments/u/G/TBTN24/CHN1932.DOCX")</f>
        <v>https://docs.wto.org/imrd/directdoc.asp?DDFDocuments/u/G/TBTN24/CHN1932.DOCX</v>
      </c>
      <c r="Q214" s="6" t="str">
        <f>HYPERLINK("https://docs.wto.org/imrd/directdoc.asp?DDFDocuments/v/G/TBTN24/CHN1932.DOCX", "https://docs.wto.org/imrd/directdoc.asp?DDFDocuments/v/G/TBTN24/CHN1932.DOCX")</f>
        <v>https://docs.wto.org/imrd/directdoc.asp?DDFDocuments/v/G/TBTN24/CHN1932.DOCX</v>
      </c>
    </row>
    <row r="215" spans="1:17" ht="409.6" x14ac:dyDescent="0.3">
      <c r="A215" t="s">
        <v>1011</v>
      </c>
      <c r="B215" s="9" t="str">
        <f>HYPERLINK("https://eping.wto.org/en/Search?viewData= G/TBT/N/SGP/74"," G/TBT/N/SGP/74")</f>
        <v xml:space="preserve"> G/TBT/N/SGP/74</v>
      </c>
      <c r="C215" s="6" t="s">
        <v>47</v>
      </c>
      <c r="D215" s="8" t="s">
        <v>48</v>
      </c>
      <c r="E215" s="8" t="s">
        <v>49</v>
      </c>
      <c r="F215" s="8" t="s">
        <v>50</v>
      </c>
      <c r="G215" s="8" t="s">
        <v>51</v>
      </c>
      <c r="H215" s="8" t="s">
        <v>52</v>
      </c>
      <c r="I215" s="8" t="s">
        <v>53</v>
      </c>
      <c r="J215" s="8" t="s">
        <v>20</v>
      </c>
      <c r="K215" s="6"/>
      <c r="L215" s="7">
        <v>45655</v>
      </c>
      <c r="M215" s="6" t="s">
        <v>22</v>
      </c>
      <c r="N215" s="6"/>
      <c r="O215" s="6" t="str">
        <f>HYPERLINK("https://docs.wto.org/imrd/directdoc.asp?DDFDocuments/t/G/TBTN24/SGP74.DOCX", "https://docs.wto.org/imrd/directdoc.asp?DDFDocuments/t/G/TBTN24/SGP74.DOCX")</f>
        <v>https://docs.wto.org/imrd/directdoc.asp?DDFDocuments/t/G/TBTN24/SGP74.DOCX</v>
      </c>
      <c r="P215" s="6"/>
      <c r="Q215" s="6"/>
    </row>
    <row r="216" spans="1:17" ht="57.6" x14ac:dyDescent="0.3">
      <c r="A216" t="s">
        <v>1011</v>
      </c>
      <c r="B216" s="9" t="str">
        <f>HYPERLINK("https://eping.wto.org/en/Search?viewData= G/TBT/N/EU/1091"," G/TBT/N/EU/1091")</f>
        <v xml:space="preserve"> G/TBT/N/EU/1091</v>
      </c>
      <c r="C216" s="6" t="s">
        <v>129</v>
      </c>
      <c r="D216" s="8" t="s">
        <v>215</v>
      </c>
      <c r="E216" s="8" t="s">
        <v>216</v>
      </c>
      <c r="F216" s="8" t="s">
        <v>217</v>
      </c>
      <c r="G216" s="8" t="s">
        <v>20</v>
      </c>
      <c r="H216" s="8" t="s">
        <v>52</v>
      </c>
      <c r="I216" s="8" t="s">
        <v>218</v>
      </c>
      <c r="J216" s="8" t="s">
        <v>83</v>
      </c>
      <c r="K216" s="6"/>
      <c r="L216" s="7">
        <v>45650</v>
      </c>
      <c r="M216" s="6" t="s">
        <v>22</v>
      </c>
      <c r="N216" s="8" t="s">
        <v>219</v>
      </c>
      <c r="O216" s="6" t="str">
        <f>HYPERLINK("https://docs.wto.org/imrd/directdoc.asp?DDFDocuments/t/G/TBTN24/EU1091.DOCX", "https://docs.wto.org/imrd/directdoc.asp?DDFDocuments/t/G/TBTN24/EU1091.DOCX")</f>
        <v>https://docs.wto.org/imrd/directdoc.asp?DDFDocuments/t/G/TBTN24/EU1091.DOCX</v>
      </c>
      <c r="P216" s="6"/>
      <c r="Q216" s="6"/>
    </row>
    <row r="217" spans="1:17" ht="144" x14ac:dyDescent="0.3">
      <c r="A217" s="10" t="s">
        <v>1091</v>
      </c>
      <c r="B217" s="9" t="str">
        <f>HYPERLINK("https://eping.wto.org/en/Search?viewData= G/TBT/N/EU/1089"," G/TBT/N/EU/1089")</f>
        <v xml:space="preserve"> G/TBT/N/EU/1089</v>
      </c>
      <c r="C217" s="6" t="s">
        <v>129</v>
      </c>
      <c r="D217" s="8" t="s">
        <v>757</v>
      </c>
      <c r="E217" s="8" t="s">
        <v>758</v>
      </c>
      <c r="F217" s="8" t="s">
        <v>217</v>
      </c>
      <c r="G217" s="8" t="s">
        <v>20</v>
      </c>
      <c r="H217" s="8" t="s">
        <v>52</v>
      </c>
      <c r="I217" s="8" t="s">
        <v>218</v>
      </c>
      <c r="J217" s="8" t="s">
        <v>20</v>
      </c>
      <c r="K217" s="6"/>
      <c r="L217" s="7">
        <v>45633</v>
      </c>
      <c r="M217" s="6" t="s">
        <v>22</v>
      </c>
      <c r="N217" s="8" t="s">
        <v>759</v>
      </c>
      <c r="O217" s="6" t="str">
        <f>HYPERLINK("https://docs.wto.org/imrd/directdoc.asp?DDFDocuments/t/G/TBTN24/EU1089.DOCX", "https://docs.wto.org/imrd/directdoc.asp?DDFDocuments/t/G/TBTN24/EU1089.DOCX")</f>
        <v>https://docs.wto.org/imrd/directdoc.asp?DDFDocuments/t/G/TBTN24/EU1089.DOCX</v>
      </c>
      <c r="P217" s="6" t="str">
        <f>HYPERLINK("https://docs.wto.org/imrd/directdoc.asp?DDFDocuments/u/G/TBTN24/EU1089.DOCX", "https://docs.wto.org/imrd/directdoc.asp?DDFDocuments/u/G/TBTN24/EU1089.DOCX")</f>
        <v>https://docs.wto.org/imrd/directdoc.asp?DDFDocuments/u/G/TBTN24/EU1089.DOCX</v>
      </c>
      <c r="Q217" s="6" t="str">
        <f>HYPERLINK("https://docs.wto.org/imrd/directdoc.asp?DDFDocuments/v/G/TBTN24/EU1089.DOCX", "https://docs.wto.org/imrd/directdoc.asp?DDFDocuments/v/G/TBTN24/EU1089.DOCX")</f>
        <v>https://docs.wto.org/imrd/directdoc.asp?DDFDocuments/v/G/TBTN24/EU1089.DOCX</v>
      </c>
    </row>
    <row r="218" spans="1:17" ht="43.2" x14ac:dyDescent="0.3">
      <c r="A218" s="10" t="s">
        <v>1091</v>
      </c>
      <c r="B218" s="9" t="str">
        <f>HYPERLINK("https://eping.wto.org/en/Search?viewData= G/TBT/N/JPN/838"," G/TBT/N/JPN/838")</f>
        <v xml:space="preserve"> G/TBT/N/JPN/838</v>
      </c>
      <c r="C218" s="6" t="s">
        <v>160</v>
      </c>
      <c r="D218" s="8" t="s">
        <v>760</v>
      </c>
      <c r="E218" s="8" t="s">
        <v>761</v>
      </c>
      <c r="F218" s="8" t="s">
        <v>762</v>
      </c>
      <c r="G218" s="8" t="s">
        <v>20</v>
      </c>
      <c r="H218" s="8" t="s">
        <v>52</v>
      </c>
      <c r="I218" s="8" t="s">
        <v>37</v>
      </c>
      <c r="J218" s="8" t="s">
        <v>20</v>
      </c>
      <c r="K218" s="6"/>
      <c r="L218" s="7">
        <v>45633</v>
      </c>
      <c r="M218" s="6" t="s">
        <v>22</v>
      </c>
      <c r="N218" s="8" t="s">
        <v>763</v>
      </c>
      <c r="O218" s="6" t="str">
        <f>HYPERLINK("https://docs.wto.org/imrd/directdoc.asp?DDFDocuments/t/G/TBTN24/JPN838.DOCX", "https://docs.wto.org/imrd/directdoc.asp?DDFDocuments/t/G/TBTN24/JPN838.DOCX")</f>
        <v>https://docs.wto.org/imrd/directdoc.asp?DDFDocuments/t/G/TBTN24/JPN838.DOCX</v>
      </c>
      <c r="P218" s="6" t="str">
        <f>HYPERLINK("https://docs.wto.org/imrd/directdoc.asp?DDFDocuments/u/G/TBTN24/JPN838.DOCX", "https://docs.wto.org/imrd/directdoc.asp?DDFDocuments/u/G/TBTN24/JPN838.DOCX")</f>
        <v>https://docs.wto.org/imrd/directdoc.asp?DDFDocuments/u/G/TBTN24/JPN838.DOCX</v>
      </c>
      <c r="Q218" s="6" t="str">
        <f>HYPERLINK("https://docs.wto.org/imrd/directdoc.asp?DDFDocuments/v/G/TBTN24/JPN838.DOCX", "https://docs.wto.org/imrd/directdoc.asp?DDFDocuments/v/G/TBTN24/JPN838.DOCX")</f>
        <v>https://docs.wto.org/imrd/directdoc.asp?DDFDocuments/v/G/TBTN24/JPN838.DOCX</v>
      </c>
    </row>
    <row r="219" spans="1:17" ht="86.4" x14ac:dyDescent="0.3">
      <c r="A219" s="10" t="s">
        <v>1091</v>
      </c>
      <c r="B219" s="9" t="str">
        <f>HYPERLINK("https://eping.wto.org/en/Search?viewData= G/TBT/N/TPKM/550"," G/TBT/N/TPKM/550")</f>
        <v xml:space="preserve"> G/TBT/N/TPKM/550</v>
      </c>
      <c r="C219" s="6" t="s">
        <v>828</v>
      </c>
      <c r="D219" s="8" t="s">
        <v>829</v>
      </c>
      <c r="E219" s="8" t="s">
        <v>830</v>
      </c>
      <c r="F219" s="8" t="s">
        <v>831</v>
      </c>
      <c r="G219" s="8" t="s">
        <v>832</v>
      </c>
      <c r="H219" s="8" t="s">
        <v>833</v>
      </c>
      <c r="I219" s="8" t="s">
        <v>834</v>
      </c>
      <c r="J219" s="8" t="s">
        <v>20</v>
      </c>
      <c r="K219" s="6"/>
      <c r="L219" s="7">
        <v>45629</v>
      </c>
      <c r="M219" s="6" t="s">
        <v>22</v>
      </c>
      <c r="N219" s="8" t="s">
        <v>835</v>
      </c>
      <c r="O219" s="6" t="str">
        <f>HYPERLINK("https://docs.wto.org/imrd/directdoc.asp?DDFDocuments/t/G/TBTN24/TPKM550.DOCX", "https://docs.wto.org/imrd/directdoc.asp?DDFDocuments/t/G/TBTN24/TPKM550.DOCX")</f>
        <v>https://docs.wto.org/imrd/directdoc.asp?DDFDocuments/t/G/TBTN24/TPKM550.DOCX</v>
      </c>
      <c r="P219" s="6" t="str">
        <f>HYPERLINK("https://docs.wto.org/imrd/directdoc.asp?DDFDocuments/u/G/TBTN24/TPKM550.DOCX", "https://docs.wto.org/imrd/directdoc.asp?DDFDocuments/u/G/TBTN24/TPKM550.DOCX")</f>
        <v>https://docs.wto.org/imrd/directdoc.asp?DDFDocuments/u/G/TBTN24/TPKM550.DOCX</v>
      </c>
      <c r="Q219" s="6" t="str">
        <f>HYPERLINK("https://docs.wto.org/imrd/directdoc.asp?DDFDocuments/v/G/TBTN24/TPKM550.DOCX", "https://docs.wto.org/imrd/directdoc.asp?DDFDocuments/v/G/TBTN24/TPKM550.DOCX")</f>
        <v>https://docs.wto.org/imrd/directdoc.asp?DDFDocuments/v/G/TBTN24/TPKM550.DOCX</v>
      </c>
    </row>
    <row r="220" spans="1:17" ht="86.4" x14ac:dyDescent="0.3">
      <c r="A220" s="10" t="s">
        <v>1091</v>
      </c>
      <c r="B220" s="9" t="str">
        <f>HYPERLINK("https://eping.wto.org/en/Search?viewData= G/TBT/N/VNM/330"," G/TBT/N/VNM/330")</f>
        <v xml:space="preserve"> G/TBT/N/VNM/330</v>
      </c>
      <c r="C220" s="6" t="s">
        <v>823</v>
      </c>
      <c r="D220" s="8" t="s">
        <v>837</v>
      </c>
      <c r="E220" s="8" t="s">
        <v>838</v>
      </c>
      <c r="F220" s="8" t="s">
        <v>839</v>
      </c>
      <c r="G220" s="8" t="s">
        <v>840</v>
      </c>
      <c r="H220" s="8" t="s">
        <v>537</v>
      </c>
      <c r="I220" s="8" t="s">
        <v>841</v>
      </c>
      <c r="J220" s="8" t="s">
        <v>83</v>
      </c>
      <c r="K220" s="6"/>
      <c r="L220" s="7">
        <v>45629</v>
      </c>
      <c r="M220" s="6" t="s">
        <v>22</v>
      </c>
      <c r="N220" s="8" t="s">
        <v>842</v>
      </c>
      <c r="O220" s="6" t="str">
        <f>HYPERLINK("https://docs.wto.org/imrd/directdoc.asp?DDFDocuments/t/G/TBTN24/VNM330.DOCX", "https://docs.wto.org/imrd/directdoc.asp?DDFDocuments/t/G/TBTN24/VNM330.DOCX")</f>
        <v>https://docs.wto.org/imrd/directdoc.asp?DDFDocuments/t/G/TBTN24/VNM330.DOCX</v>
      </c>
      <c r="P220" s="6" t="str">
        <f>HYPERLINK("https://docs.wto.org/imrd/directdoc.asp?DDFDocuments/u/G/TBTN24/VNM330.DOCX", "https://docs.wto.org/imrd/directdoc.asp?DDFDocuments/u/G/TBTN24/VNM330.DOCX")</f>
        <v>https://docs.wto.org/imrd/directdoc.asp?DDFDocuments/u/G/TBTN24/VNM330.DOCX</v>
      </c>
      <c r="Q220" s="6" t="str">
        <f>HYPERLINK("https://docs.wto.org/imrd/directdoc.asp?DDFDocuments/v/G/TBTN24/VNM330.DOCX", "https://docs.wto.org/imrd/directdoc.asp?DDFDocuments/v/G/TBTN24/VNM330.DOCX")</f>
        <v>https://docs.wto.org/imrd/directdoc.asp?DDFDocuments/v/G/TBTN24/VNM330.DOCX</v>
      </c>
    </row>
    <row r="221" spans="1:17" ht="72" x14ac:dyDescent="0.3">
      <c r="A221" s="10" t="s">
        <v>1089</v>
      </c>
      <c r="B221" s="9" t="str">
        <f>HYPERLINK("https://eping.wto.org/en/Search?viewData= G/TBT/N/EGY/485"," G/TBT/N/EGY/485")</f>
        <v xml:space="preserve"> G/TBT/N/EGY/485</v>
      </c>
      <c r="C221" s="6" t="s">
        <v>716</v>
      </c>
      <c r="D221" s="8" t="s">
        <v>741</v>
      </c>
      <c r="E221" s="8" t="s">
        <v>742</v>
      </c>
      <c r="F221" s="8" t="s">
        <v>743</v>
      </c>
      <c r="G221" s="8" t="s">
        <v>20</v>
      </c>
      <c r="H221" s="8" t="s">
        <v>744</v>
      </c>
      <c r="I221" s="8" t="s">
        <v>37</v>
      </c>
      <c r="J221" s="8" t="s">
        <v>20</v>
      </c>
      <c r="K221" s="6"/>
      <c r="L221" s="7">
        <v>45634</v>
      </c>
      <c r="M221" s="6" t="s">
        <v>22</v>
      </c>
      <c r="N221" s="6"/>
      <c r="O221" s="6" t="str">
        <f>HYPERLINK("https://docs.wto.org/imrd/directdoc.asp?DDFDocuments/t/G/TBTN24/EGY485.DOCX", "https://docs.wto.org/imrd/directdoc.asp?DDFDocuments/t/G/TBTN24/EGY485.DOCX")</f>
        <v>https://docs.wto.org/imrd/directdoc.asp?DDFDocuments/t/G/TBTN24/EGY485.DOCX</v>
      </c>
      <c r="P221" s="6" t="str">
        <f>HYPERLINK("https://docs.wto.org/imrd/directdoc.asp?DDFDocuments/u/G/TBTN24/EGY485.DOCX", "https://docs.wto.org/imrd/directdoc.asp?DDFDocuments/u/G/TBTN24/EGY485.DOCX")</f>
        <v>https://docs.wto.org/imrd/directdoc.asp?DDFDocuments/u/G/TBTN24/EGY485.DOCX</v>
      </c>
      <c r="Q221" s="6" t="str">
        <f>HYPERLINK("https://docs.wto.org/imrd/directdoc.asp?DDFDocuments/v/G/TBTN24/EGY485.DOCX", "https://docs.wto.org/imrd/directdoc.asp?DDFDocuments/v/G/TBTN24/EGY485.DOCX")</f>
        <v>https://docs.wto.org/imrd/directdoc.asp?DDFDocuments/v/G/TBTN24/EGY485.DOCX</v>
      </c>
    </row>
    <row r="222" spans="1:17" ht="115.2" x14ac:dyDescent="0.3">
      <c r="A222" s="10" t="s">
        <v>1089</v>
      </c>
      <c r="B222" s="9" t="str">
        <f>HYPERLINK("https://eping.wto.org/en/Search?viewData= G/TBT/N/EGY/488"," G/TBT/N/EGY/488")</f>
        <v xml:space="preserve"> G/TBT/N/EGY/488</v>
      </c>
      <c r="C222" s="6" t="s">
        <v>716</v>
      </c>
      <c r="D222" s="8" t="s">
        <v>753</v>
      </c>
      <c r="E222" s="8" t="s">
        <v>754</v>
      </c>
      <c r="F222" s="8" t="s">
        <v>743</v>
      </c>
      <c r="G222" s="8" t="s">
        <v>20</v>
      </c>
      <c r="H222" s="8" t="s">
        <v>744</v>
      </c>
      <c r="I222" s="8" t="s">
        <v>37</v>
      </c>
      <c r="J222" s="8" t="s">
        <v>20</v>
      </c>
      <c r="K222" s="6"/>
      <c r="L222" s="7">
        <v>45634</v>
      </c>
      <c r="M222" s="6" t="s">
        <v>22</v>
      </c>
      <c r="N222" s="6"/>
      <c r="O222" s="6" t="str">
        <f>HYPERLINK("https://docs.wto.org/imrd/directdoc.asp?DDFDocuments/t/G/TBTN24/EGY488.DOCX", "https://docs.wto.org/imrd/directdoc.asp?DDFDocuments/t/G/TBTN24/EGY488.DOCX")</f>
        <v>https://docs.wto.org/imrd/directdoc.asp?DDFDocuments/t/G/TBTN24/EGY488.DOCX</v>
      </c>
      <c r="P222" s="6" t="str">
        <f>HYPERLINK("https://docs.wto.org/imrd/directdoc.asp?DDFDocuments/u/G/TBTN24/EGY488.DOCX", "https://docs.wto.org/imrd/directdoc.asp?DDFDocuments/u/G/TBTN24/EGY488.DOCX")</f>
        <v>https://docs.wto.org/imrd/directdoc.asp?DDFDocuments/u/G/TBTN24/EGY488.DOCX</v>
      </c>
      <c r="Q222" s="6" t="str">
        <f>HYPERLINK("https://docs.wto.org/imrd/directdoc.asp?DDFDocuments/v/G/TBTN24/EGY488.DOCX", "https://docs.wto.org/imrd/directdoc.asp?DDFDocuments/v/G/TBTN24/EGY488.DOCX")</f>
        <v>https://docs.wto.org/imrd/directdoc.asp?DDFDocuments/v/G/TBTN24/EGY488.DOCX</v>
      </c>
    </row>
    <row r="223" spans="1:17" ht="57.6" x14ac:dyDescent="0.3">
      <c r="A223" t="s">
        <v>1024</v>
      </c>
      <c r="B223" s="9" t="str">
        <f>HYPERLINK("https://eping.wto.org/en/Search?viewData= G/TBT/N/JPN/840"," G/TBT/N/JPN/840")</f>
        <v xml:space="preserve"> G/TBT/N/JPN/840</v>
      </c>
      <c r="C223" s="6" t="s">
        <v>160</v>
      </c>
      <c r="D223" s="8" t="s">
        <v>161</v>
      </c>
      <c r="E223" s="8" t="s">
        <v>162</v>
      </c>
      <c r="F223" s="8" t="s">
        <v>163</v>
      </c>
      <c r="G223" s="8" t="s">
        <v>20</v>
      </c>
      <c r="H223" s="8" t="s">
        <v>164</v>
      </c>
      <c r="I223" s="8" t="s">
        <v>37</v>
      </c>
      <c r="J223" s="8" t="s">
        <v>20</v>
      </c>
      <c r="K223" s="6"/>
      <c r="L223" s="7">
        <v>45653</v>
      </c>
      <c r="M223" s="6" t="s">
        <v>22</v>
      </c>
      <c r="N223" s="8" t="s">
        <v>165</v>
      </c>
      <c r="O223" s="6" t="str">
        <f>HYPERLINK("https://docs.wto.org/imrd/directdoc.asp?DDFDocuments/t/G/TBTN24/JPN840.DOCX", "https://docs.wto.org/imrd/directdoc.asp?DDFDocuments/t/G/TBTN24/JPN840.DOCX")</f>
        <v>https://docs.wto.org/imrd/directdoc.asp?DDFDocuments/t/G/TBTN24/JPN840.DOCX</v>
      </c>
      <c r="P223" s="6"/>
      <c r="Q223" s="6"/>
    </row>
    <row r="224" spans="1:17" ht="28.8" x14ac:dyDescent="0.3">
      <c r="A224" s="10" t="s">
        <v>1067</v>
      </c>
      <c r="B224" s="9" t="str">
        <f>HYPERLINK("https://eping.wto.org/en/Search?viewData= G/TBT/N/KOR/1234"," G/TBT/N/KOR/1234")</f>
        <v xml:space="preserve"> G/TBT/N/KOR/1234</v>
      </c>
      <c r="C224" s="6" t="s">
        <v>16</v>
      </c>
      <c r="D224" s="8" t="s">
        <v>521</v>
      </c>
      <c r="E224" s="8" t="s">
        <v>522</v>
      </c>
      <c r="F224" s="8" t="s">
        <v>523</v>
      </c>
      <c r="G224" s="8" t="s">
        <v>20</v>
      </c>
      <c r="H224" s="8" t="s">
        <v>524</v>
      </c>
      <c r="I224" s="8" t="s">
        <v>37</v>
      </c>
      <c r="J224" s="8" t="s">
        <v>20</v>
      </c>
      <c r="K224" s="6"/>
      <c r="L224" s="7">
        <v>45642</v>
      </c>
      <c r="M224" s="6" t="s">
        <v>22</v>
      </c>
      <c r="N224" s="8" t="s">
        <v>525</v>
      </c>
      <c r="O224" s="6" t="str">
        <f>HYPERLINK("https://docs.wto.org/imrd/directdoc.asp?DDFDocuments/t/G/TBTN24/KOR1234.DOCX", "https://docs.wto.org/imrd/directdoc.asp?DDFDocuments/t/G/TBTN24/KOR1234.DOCX")</f>
        <v>https://docs.wto.org/imrd/directdoc.asp?DDFDocuments/t/G/TBTN24/KOR1234.DOCX</v>
      </c>
      <c r="P224" s="6" t="str">
        <f>HYPERLINK("https://docs.wto.org/imrd/directdoc.asp?DDFDocuments/u/G/TBTN24/KOR1234.DOCX", "https://docs.wto.org/imrd/directdoc.asp?DDFDocuments/u/G/TBTN24/KOR1234.DOCX")</f>
        <v>https://docs.wto.org/imrd/directdoc.asp?DDFDocuments/u/G/TBTN24/KOR1234.DOCX</v>
      </c>
      <c r="Q224" s="6" t="str">
        <f>HYPERLINK("https://docs.wto.org/imrd/directdoc.asp?DDFDocuments/v/G/TBTN24/KOR1234.DOCX", "https://docs.wto.org/imrd/directdoc.asp?DDFDocuments/v/G/TBTN24/KOR1234.DOCX")</f>
        <v>https://docs.wto.org/imrd/directdoc.asp?DDFDocuments/v/G/TBTN24/KOR1234.DOCX</v>
      </c>
    </row>
    <row r="225" spans="1:17" ht="144" x14ac:dyDescent="0.3">
      <c r="A225" s="10" t="s">
        <v>1087</v>
      </c>
      <c r="B225" s="9" t="str">
        <f>HYPERLINK("https://eping.wto.org/en/Search?viewData= G/TBT/N/EGY/487"," G/TBT/N/EGY/487")</f>
        <v xml:space="preserve"> G/TBT/N/EGY/487</v>
      </c>
      <c r="C225" s="6" t="s">
        <v>716</v>
      </c>
      <c r="D225" s="8" t="s">
        <v>717</v>
      </c>
      <c r="E225" s="8" t="s">
        <v>718</v>
      </c>
      <c r="F225" s="8" t="s">
        <v>719</v>
      </c>
      <c r="G225" s="8" t="s">
        <v>20</v>
      </c>
      <c r="H225" s="8" t="s">
        <v>720</v>
      </c>
      <c r="I225" s="8" t="s">
        <v>37</v>
      </c>
      <c r="J225" s="8" t="s">
        <v>20</v>
      </c>
      <c r="K225" s="6"/>
      <c r="L225" s="7">
        <v>45634</v>
      </c>
      <c r="M225" s="6" t="s">
        <v>22</v>
      </c>
      <c r="N225" s="6"/>
      <c r="O225" s="6" t="str">
        <f>HYPERLINK("https://docs.wto.org/imrd/directdoc.asp?DDFDocuments/t/G/TBTN24/EGY487.DOCX", "https://docs.wto.org/imrd/directdoc.asp?DDFDocuments/t/G/TBTN24/EGY487.DOCX")</f>
        <v>https://docs.wto.org/imrd/directdoc.asp?DDFDocuments/t/G/TBTN24/EGY487.DOCX</v>
      </c>
      <c r="P225" s="6" t="str">
        <f>HYPERLINK("https://docs.wto.org/imrd/directdoc.asp?DDFDocuments/u/G/TBTN24/EGY487.DOCX", "https://docs.wto.org/imrd/directdoc.asp?DDFDocuments/u/G/TBTN24/EGY487.DOCX")</f>
        <v>https://docs.wto.org/imrd/directdoc.asp?DDFDocuments/u/G/TBTN24/EGY487.DOCX</v>
      </c>
      <c r="Q225" s="6" t="str">
        <f>HYPERLINK("https://docs.wto.org/imrd/directdoc.asp?DDFDocuments/v/G/TBTN24/EGY487.DOCX", "https://docs.wto.org/imrd/directdoc.asp?DDFDocuments/v/G/TBTN24/EGY487.DOCX")</f>
        <v>https://docs.wto.org/imrd/directdoc.asp?DDFDocuments/v/G/TBTN24/EGY487.DOCX</v>
      </c>
    </row>
    <row r="226" spans="1:17" ht="158.4" x14ac:dyDescent="0.3">
      <c r="A226" s="10" t="s">
        <v>1087</v>
      </c>
      <c r="B226" s="9" t="str">
        <f>HYPERLINK("https://eping.wto.org/en/Search?viewData= G/TBT/N/EGY/486"," G/TBT/N/EGY/486")</f>
        <v xml:space="preserve"> G/TBT/N/EGY/486</v>
      </c>
      <c r="C226" s="6" t="s">
        <v>716</v>
      </c>
      <c r="D226" s="8" t="s">
        <v>728</v>
      </c>
      <c r="E226" s="8" t="s">
        <v>729</v>
      </c>
      <c r="F226" s="8" t="s">
        <v>719</v>
      </c>
      <c r="G226" s="8" t="s">
        <v>20</v>
      </c>
      <c r="H226" s="8" t="s">
        <v>720</v>
      </c>
      <c r="I226" s="8" t="s">
        <v>37</v>
      </c>
      <c r="J226" s="8" t="s">
        <v>20</v>
      </c>
      <c r="K226" s="6"/>
      <c r="L226" s="7">
        <v>45634</v>
      </c>
      <c r="M226" s="6" t="s">
        <v>22</v>
      </c>
      <c r="N226" s="6"/>
      <c r="O226" s="6" t="str">
        <f>HYPERLINK("https://docs.wto.org/imrd/directdoc.asp?DDFDocuments/t/G/TBTN24/EGY486.DOCX", "https://docs.wto.org/imrd/directdoc.asp?DDFDocuments/t/G/TBTN24/EGY486.DOCX")</f>
        <v>https://docs.wto.org/imrd/directdoc.asp?DDFDocuments/t/G/TBTN24/EGY486.DOCX</v>
      </c>
      <c r="P226" s="6" t="str">
        <f>HYPERLINK("https://docs.wto.org/imrd/directdoc.asp?DDFDocuments/u/G/TBTN24/EGY486.DOCX", "https://docs.wto.org/imrd/directdoc.asp?DDFDocuments/u/G/TBTN24/EGY486.DOCX")</f>
        <v>https://docs.wto.org/imrd/directdoc.asp?DDFDocuments/u/G/TBTN24/EGY486.DOCX</v>
      </c>
      <c r="Q226" s="6" t="str">
        <f>HYPERLINK("https://docs.wto.org/imrd/directdoc.asp?DDFDocuments/v/G/TBTN24/EGY486.DOCX", "https://docs.wto.org/imrd/directdoc.asp?DDFDocuments/v/G/TBTN24/EGY486.DOCX")</f>
        <v>https://docs.wto.org/imrd/directdoc.asp?DDFDocuments/v/G/TBTN24/EGY486.DOCX</v>
      </c>
    </row>
    <row r="227" spans="1:17" ht="72" x14ac:dyDescent="0.3">
      <c r="A227" s="10" t="s">
        <v>1062</v>
      </c>
      <c r="B227" s="9" t="str">
        <f>HYPERLINK("https://eping.wto.org/en/Search?viewData= G/TBT/N/CHN/1925"," G/TBT/N/CHN/1925")</f>
        <v xml:space="preserve"> G/TBT/N/CHN/1925</v>
      </c>
      <c r="C227" s="6" t="s">
        <v>39</v>
      </c>
      <c r="D227" s="8" t="s">
        <v>468</v>
      </c>
      <c r="E227" s="8" t="s">
        <v>469</v>
      </c>
      <c r="F227" s="8" t="s">
        <v>470</v>
      </c>
      <c r="G227" s="8" t="s">
        <v>471</v>
      </c>
      <c r="H227" s="8" t="s">
        <v>472</v>
      </c>
      <c r="I227" s="8" t="s">
        <v>430</v>
      </c>
      <c r="J227" s="8" t="s">
        <v>20</v>
      </c>
      <c r="K227" s="6"/>
      <c r="L227" s="7" t="s">
        <v>20</v>
      </c>
      <c r="M227" s="6" t="s">
        <v>22</v>
      </c>
      <c r="N227" s="8" t="s">
        <v>473</v>
      </c>
      <c r="O227" s="6" t="str">
        <f>HYPERLINK("https://docs.wto.org/imrd/directdoc.asp?DDFDocuments/t/G/TBTN24/CHN1925.DOCX", "https://docs.wto.org/imrd/directdoc.asp?DDFDocuments/t/G/TBTN24/CHN1925.DOCX")</f>
        <v>https://docs.wto.org/imrd/directdoc.asp?DDFDocuments/t/G/TBTN24/CHN1925.DOCX</v>
      </c>
      <c r="P227" s="6" t="str">
        <f>HYPERLINK("https://docs.wto.org/imrd/directdoc.asp?DDFDocuments/u/G/TBTN24/CHN1925.DOCX", "https://docs.wto.org/imrd/directdoc.asp?DDFDocuments/u/G/TBTN24/CHN1925.DOCX")</f>
        <v>https://docs.wto.org/imrd/directdoc.asp?DDFDocuments/u/G/TBTN24/CHN1925.DOCX</v>
      </c>
      <c r="Q227" s="6" t="str">
        <f>HYPERLINK("https://docs.wto.org/imrd/directdoc.asp?DDFDocuments/v/G/TBTN24/CHN1925.DOCX", "https://docs.wto.org/imrd/directdoc.asp?DDFDocuments/v/G/TBTN24/CHN1925.DOCX")</f>
        <v>https://docs.wto.org/imrd/directdoc.asp?DDFDocuments/v/G/TBTN24/CHN1925.DOCX</v>
      </c>
    </row>
    <row r="228" spans="1:17" ht="72" x14ac:dyDescent="0.3">
      <c r="A228" t="s">
        <v>1030</v>
      </c>
      <c r="B228" s="9" t="str">
        <f>HYPERLINK("https://eping.wto.org/en/Search?viewData= G/TBT/N/THA/753"," G/TBT/N/THA/753")</f>
        <v xml:space="preserve"> G/TBT/N/THA/753</v>
      </c>
      <c r="C228" s="6" t="s">
        <v>196</v>
      </c>
      <c r="D228" s="8" t="s">
        <v>197</v>
      </c>
      <c r="E228" s="8" t="s">
        <v>198</v>
      </c>
      <c r="F228" s="8" t="s">
        <v>199</v>
      </c>
      <c r="G228" s="8" t="s">
        <v>200</v>
      </c>
      <c r="H228" s="8" t="s">
        <v>201</v>
      </c>
      <c r="I228" s="8" t="s">
        <v>158</v>
      </c>
      <c r="J228" s="8" t="s">
        <v>20</v>
      </c>
      <c r="K228" s="6"/>
      <c r="L228" s="7">
        <v>45653</v>
      </c>
      <c r="M228" s="6" t="s">
        <v>22</v>
      </c>
      <c r="N228" s="8" t="s">
        <v>202</v>
      </c>
      <c r="O228" s="6" t="str">
        <f>HYPERLINK("https://docs.wto.org/imrd/directdoc.asp?DDFDocuments/t/G/TBTN24/THA753.DOCX", "https://docs.wto.org/imrd/directdoc.asp?DDFDocuments/t/G/TBTN24/THA753.DOCX")</f>
        <v>https://docs.wto.org/imrd/directdoc.asp?DDFDocuments/t/G/TBTN24/THA753.DOCX</v>
      </c>
      <c r="P228" s="6"/>
      <c r="Q228" s="6"/>
    </row>
    <row r="229" spans="1:17" ht="57.6" x14ac:dyDescent="0.3">
      <c r="A229" s="10" t="s">
        <v>1050</v>
      </c>
      <c r="B229" s="9" t="str">
        <f>HYPERLINK("https://eping.wto.org/en/Search?viewData= G/TBT/N/IND/347"," G/TBT/N/IND/347")</f>
        <v xml:space="preserve"> G/TBT/N/IND/347</v>
      </c>
      <c r="C229" s="6" t="s">
        <v>70</v>
      </c>
      <c r="D229" s="8" t="s">
        <v>377</v>
      </c>
      <c r="E229" s="8" t="s">
        <v>378</v>
      </c>
      <c r="F229" s="8" t="s">
        <v>379</v>
      </c>
      <c r="G229" s="8" t="s">
        <v>20</v>
      </c>
      <c r="H229" s="8" t="s">
        <v>305</v>
      </c>
      <c r="I229" s="8" t="s">
        <v>158</v>
      </c>
      <c r="J229" s="8" t="s">
        <v>20</v>
      </c>
      <c r="K229" s="6"/>
      <c r="L229" s="7">
        <v>45643</v>
      </c>
      <c r="M229" s="6" t="s">
        <v>22</v>
      </c>
      <c r="N229" s="8" t="s">
        <v>380</v>
      </c>
      <c r="O229" s="6" t="str">
        <f>HYPERLINK("https://docs.wto.org/imrd/directdoc.asp?DDFDocuments/t/G/TBTN24/IND347.DOCX", "https://docs.wto.org/imrd/directdoc.asp?DDFDocuments/t/G/TBTN24/IND347.DOCX")</f>
        <v>https://docs.wto.org/imrd/directdoc.asp?DDFDocuments/t/G/TBTN24/IND347.DOCX</v>
      </c>
      <c r="P229" s="6" t="str">
        <f>HYPERLINK("https://docs.wto.org/imrd/directdoc.asp?DDFDocuments/u/G/TBTN24/IND347.DOCX", "https://docs.wto.org/imrd/directdoc.asp?DDFDocuments/u/G/TBTN24/IND347.DOCX")</f>
        <v>https://docs.wto.org/imrd/directdoc.asp?DDFDocuments/u/G/TBTN24/IND347.DOCX</v>
      </c>
      <c r="Q229" s="6" t="str">
        <f>HYPERLINK("https://docs.wto.org/imrd/directdoc.asp?DDFDocuments/v/G/TBTN24/IND347.DOCX", "https://docs.wto.org/imrd/directdoc.asp?DDFDocuments/v/G/TBTN24/IND347.DOCX")</f>
        <v>https://docs.wto.org/imrd/directdoc.asp?DDFDocuments/v/G/TBTN24/IND347.DOCX</v>
      </c>
    </row>
    <row r="230" spans="1:17" ht="28.8" x14ac:dyDescent="0.3">
      <c r="A230" s="10" t="s">
        <v>1071</v>
      </c>
      <c r="B230" s="9" t="str">
        <f>HYPERLINK("https://eping.wto.org/en/Search?viewData= G/TBT/N/EU/1090"," G/TBT/N/EU/1090")</f>
        <v xml:space="preserve"> G/TBT/N/EU/1090</v>
      </c>
      <c r="C230" s="6" t="s">
        <v>129</v>
      </c>
      <c r="D230" s="8" t="s">
        <v>553</v>
      </c>
      <c r="E230" s="8" t="s">
        <v>554</v>
      </c>
      <c r="F230" s="8" t="s">
        <v>555</v>
      </c>
      <c r="G230" s="8" t="s">
        <v>20</v>
      </c>
      <c r="H230" s="8" t="s">
        <v>556</v>
      </c>
      <c r="I230" s="8" t="s">
        <v>53</v>
      </c>
      <c r="J230" s="8" t="s">
        <v>20</v>
      </c>
      <c r="K230" s="6"/>
      <c r="L230" s="7">
        <v>45640</v>
      </c>
      <c r="M230" s="6" t="s">
        <v>22</v>
      </c>
      <c r="N230" s="8" t="s">
        <v>557</v>
      </c>
      <c r="O230" s="6" t="str">
        <f>HYPERLINK("https://docs.wto.org/imrd/directdoc.asp?DDFDocuments/t/G/TBTN24/EU1090.DOCX", "https://docs.wto.org/imrd/directdoc.asp?DDFDocuments/t/G/TBTN24/EU1090.DOCX")</f>
        <v>https://docs.wto.org/imrd/directdoc.asp?DDFDocuments/t/G/TBTN24/EU1090.DOCX</v>
      </c>
      <c r="P230" s="6" t="str">
        <f>HYPERLINK("https://docs.wto.org/imrd/directdoc.asp?DDFDocuments/u/G/TBTN24/EU1090.DOCX", "https://docs.wto.org/imrd/directdoc.asp?DDFDocuments/u/G/TBTN24/EU1090.DOCX")</f>
        <v>https://docs.wto.org/imrd/directdoc.asp?DDFDocuments/u/G/TBTN24/EU1090.DOCX</v>
      </c>
      <c r="Q230" s="6" t="str">
        <f>HYPERLINK("https://docs.wto.org/imrd/directdoc.asp?DDFDocuments/v/G/TBTN24/EU1090.DOCX", "https://docs.wto.org/imrd/directdoc.asp?DDFDocuments/v/G/TBTN24/EU1090.DOCX")</f>
        <v>https://docs.wto.org/imrd/directdoc.asp?DDFDocuments/v/G/TBTN24/EU1090.DOCX</v>
      </c>
    </row>
    <row r="231" spans="1:17" ht="57.6" x14ac:dyDescent="0.3">
      <c r="A231" s="10" t="s">
        <v>1071</v>
      </c>
      <c r="B231" s="9" t="str">
        <f>HYPERLINK("https://eping.wto.org/en/Search?viewData= G/TBT/N/EU/1088"," G/TBT/N/EU/1088")</f>
        <v xml:space="preserve"> G/TBT/N/EU/1088</v>
      </c>
      <c r="C231" s="6" t="s">
        <v>129</v>
      </c>
      <c r="D231" s="8" t="s">
        <v>819</v>
      </c>
      <c r="E231" s="8" t="s">
        <v>820</v>
      </c>
      <c r="F231" s="8" t="s">
        <v>821</v>
      </c>
      <c r="G231" s="8" t="s">
        <v>20</v>
      </c>
      <c r="H231" s="8" t="s">
        <v>556</v>
      </c>
      <c r="I231" s="8" t="s">
        <v>53</v>
      </c>
      <c r="J231" s="8" t="s">
        <v>20</v>
      </c>
      <c r="K231" s="6"/>
      <c r="L231" s="7">
        <v>45629</v>
      </c>
      <c r="M231" s="6" t="s">
        <v>22</v>
      </c>
      <c r="N231" s="8" t="s">
        <v>822</v>
      </c>
      <c r="O231" s="6" t="str">
        <f>HYPERLINK("https://docs.wto.org/imrd/directdoc.asp?DDFDocuments/t/G/TBTN24/EU1088.DOCX", "https://docs.wto.org/imrd/directdoc.asp?DDFDocuments/t/G/TBTN24/EU1088.DOCX")</f>
        <v>https://docs.wto.org/imrd/directdoc.asp?DDFDocuments/t/G/TBTN24/EU1088.DOCX</v>
      </c>
      <c r="P231" s="6" t="str">
        <f>HYPERLINK("https://docs.wto.org/imrd/directdoc.asp?DDFDocuments/u/G/TBTN24/EU1088.DOCX", "https://docs.wto.org/imrd/directdoc.asp?DDFDocuments/u/G/TBTN24/EU1088.DOCX")</f>
        <v>https://docs.wto.org/imrd/directdoc.asp?DDFDocuments/u/G/TBTN24/EU1088.DOCX</v>
      </c>
      <c r="Q231" s="6" t="str">
        <f>HYPERLINK("https://docs.wto.org/imrd/directdoc.asp?DDFDocuments/v/G/TBTN24/EU1088.DOCX", "https://docs.wto.org/imrd/directdoc.asp?DDFDocuments/v/G/TBTN24/EU1088.DOCX")</f>
        <v>https://docs.wto.org/imrd/directdoc.asp?DDFDocuments/v/G/TBTN24/EU1088.DOCX</v>
      </c>
    </row>
    <row r="232" spans="1:17" ht="302.39999999999998" x14ac:dyDescent="0.3">
      <c r="A232" s="10" t="s">
        <v>1041</v>
      </c>
      <c r="B232" s="9" t="str">
        <f>HYPERLINK("https://eping.wto.org/en/Search?viewData= G/TBT/N/ZAF/261"," G/TBT/N/ZAF/261")</f>
        <v xml:space="preserve"> G/TBT/N/ZAF/261</v>
      </c>
      <c r="C232" s="6" t="s">
        <v>279</v>
      </c>
      <c r="D232" s="8" t="s">
        <v>280</v>
      </c>
      <c r="E232" s="8" t="s">
        <v>281</v>
      </c>
      <c r="F232" s="8" t="s">
        <v>282</v>
      </c>
      <c r="G232" s="8" t="s">
        <v>20</v>
      </c>
      <c r="H232" s="8" t="s">
        <v>20</v>
      </c>
      <c r="I232" s="8" t="s">
        <v>283</v>
      </c>
      <c r="J232" s="8" t="s">
        <v>83</v>
      </c>
      <c r="K232" s="6"/>
      <c r="L232" s="7">
        <v>45647</v>
      </c>
      <c r="M232" s="6" t="s">
        <v>22</v>
      </c>
      <c r="N232" s="8" t="s">
        <v>284</v>
      </c>
      <c r="O232" s="6" t="str">
        <f>HYPERLINK("https://docs.wto.org/imrd/directdoc.asp?DDFDocuments/t/G/TBTN24/ZAF261.DOCX", "https://docs.wto.org/imrd/directdoc.asp?DDFDocuments/t/G/TBTN24/ZAF261.DOCX")</f>
        <v>https://docs.wto.org/imrd/directdoc.asp?DDFDocuments/t/G/TBTN24/ZAF261.DOCX</v>
      </c>
      <c r="P232" s="6" t="str">
        <f>HYPERLINK("https://docs.wto.org/imrd/directdoc.asp?DDFDocuments/u/G/TBTN24/ZAF261.DOCX", "https://docs.wto.org/imrd/directdoc.asp?DDFDocuments/u/G/TBTN24/ZAF261.DOCX")</f>
        <v>https://docs.wto.org/imrd/directdoc.asp?DDFDocuments/u/G/TBTN24/ZAF261.DOCX</v>
      </c>
      <c r="Q232" s="6" t="str">
        <f>HYPERLINK("https://docs.wto.org/imrd/directdoc.asp?DDFDocuments/v/G/TBTN24/ZAF261.DOCX", "https://docs.wto.org/imrd/directdoc.asp?DDFDocuments/v/G/TBTN24/ZAF261.DOCX")</f>
        <v>https://docs.wto.org/imrd/directdoc.asp?DDFDocuments/v/G/TBTN24/ZAF261.DOCX</v>
      </c>
    </row>
    <row r="233" spans="1:17" ht="28.8" x14ac:dyDescent="0.3">
      <c r="A233" t="s">
        <v>1025</v>
      </c>
      <c r="B233" s="9" t="str">
        <f>HYPERLINK("https://eping.wto.org/en/Search?viewData= G/TBT/N/ARE/633, G/TBT/N/BHR/718, G/TBT/N/KWT/697, G/TBT/N/OMN/541, G/TBT/N/QAT/692, G/TBT/N/SAU/1362, G/TBT/N/YEM/298"," G/TBT/N/ARE/633, G/TBT/N/BHR/718, G/TBT/N/KWT/697, G/TBT/N/OMN/541, G/TBT/N/QAT/692, G/TBT/N/SAU/1362, G/TBT/N/YEM/298")</f>
        <v xml:space="preserve"> G/TBT/N/ARE/633, G/TBT/N/BHR/718, G/TBT/N/KWT/697, G/TBT/N/OMN/541, G/TBT/N/QAT/692, G/TBT/N/SAU/1362, G/TBT/N/YEM/298</v>
      </c>
      <c r="C233" s="6" t="s">
        <v>69</v>
      </c>
      <c r="D233" s="8" t="s">
        <v>166</v>
      </c>
      <c r="E233" s="8" t="s">
        <v>167</v>
      </c>
      <c r="F233" s="8" t="s">
        <v>168</v>
      </c>
      <c r="G233" s="8" t="s">
        <v>20</v>
      </c>
      <c r="H233" s="8" t="s">
        <v>169</v>
      </c>
      <c r="I233" s="8" t="s">
        <v>158</v>
      </c>
      <c r="J233" s="8" t="s">
        <v>61</v>
      </c>
      <c r="K233" s="6"/>
      <c r="L233" s="7">
        <v>45653</v>
      </c>
      <c r="M233" s="6" t="s">
        <v>22</v>
      </c>
      <c r="N233" s="8" t="s">
        <v>170</v>
      </c>
      <c r="O233" s="6" t="str">
        <f>HYPERLINK("https://docs.wto.org/imrd/directdoc.asp?DDFDocuments/t/G/TBTN24/ARE633.DOCX", "https://docs.wto.org/imrd/directdoc.asp?DDFDocuments/t/G/TBTN24/ARE633.DOCX")</f>
        <v>https://docs.wto.org/imrd/directdoc.asp?DDFDocuments/t/G/TBTN24/ARE633.DOCX</v>
      </c>
      <c r="P233" s="6"/>
      <c r="Q233" s="6"/>
    </row>
    <row r="234" spans="1:17" ht="28.8" x14ac:dyDescent="0.3">
      <c r="A234" t="s">
        <v>1025</v>
      </c>
      <c r="B234" s="9" t="str">
        <f>HYPERLINK("https://eping.wto.org/en/Search?viewData= G/TBT/N/ARE/633, G/TBT/N/BHR/718, G/TBT/N/KWT/697, G/TBT/N/OMN/541, G/TBT/N/QAT/692, G/TBT/N/SAU/1362, G/TBT/N/YEM/298"," G/TBT/N/ARE/633, G/TBT/N/BHR/718, G/TBT/N/KWT/697, G/TBT/N/OMN/541, G/TBT/N/QAT/692, G/TBT/N/SAU/1362, G/TBT/N/YEM/298")</f>
        <v xml:space="preserve"> G/TBT/N/ARE/633, G/TBT/N/BHR/718, G/TBT/N/KWT/697, G/TBT/N/OMN/541, G/TBT/N/QAT/692, G/TBT/N/SAU/1362, G/TBT/N/YEM/298</v>
      </c>
      <c r="C234" s="6" t="s">
        <v>94</v>
      </c>
      <c r="D234" s="8" t="s">
        <v>166</v>
      </c>
      <c r="E234" s="8" t="s">
        <v>167</v>
      </c>
      <c r="F234" s="8" t="s">
        <v>168</v>
      </c>
      <c r="G234" s="8" t="s">
        <v>20</v>
      </c>
      <c r="H234" s="8" t="s">
        <v>169</v>
      </c>
      <c r="I234" s="8" t="s">
        <v>158</v>
      </c>
      <c r="J234" s="8" t="s">
        <v>61</v>
      </c>
      <c r="K234" s="6"/>
      <c r="L234" s="7">
        <v>45653</v>
      </c>
      <c r="M234" s="6" t="s">
        <v>22</v>
      </c>
      <c r="N234" s="8" t="s">
        <v>170</v>
      </c>
      <c r="O234" s="6" t="str">
        <f>HYPERLINK("https://docs.wto.org/imrd/directdoc.asp?DDFDocuments/t/G/TBTN24/ARE633.DOCX", "https://docs.wto.org/imrd/directdoc.asp?DDFDocuments/t/G/TBTN24/ARE633.DOCX")</f>
        <v>https://docs.wto.org/imrd/directdoc.asp?DDFDocuments/t/G/TBTN24/ARE633.DOCX</v>
      </c>
      <c r="P234" s="6"/>
      <c r="Q234" s="6"/>
    </row>
    <row r="235" spans="1:17" ht="28.8" x14ac:dyDescent="0.3">
      <c r="A235" t="s">
        <v>1025</v>
      </c>
      <c r="B235" s="9" t="str">
        <f>HYPERLINK("https://eping.wto.org/en/Search?viewData= G/TBT/N/ARE/633, G/TBT/N/BHR/718, G/TBT/N/KWT/697, G/TBT/N/OMN/541, G/TBT/N/QAT/692, G/TBT/N/SAU/1362, G/TBT/N/YEM/298"," G/TBT/N/ARE/633, G/TBT/N/BHR/718, G/TBT/N/KWT/697, G/TBT/N/OMN/541, G/TBT/N/QAT/692, G/TBT/N/SAU/1362, G/TBT/N/YEM/298")</f>
        <v xml:space="preserve"> G/TBT/N/ARE/633, G/TBT/N/BHR/718, G/TBT/N/KWT/697, G/TBT/N/OMN/541, G/TBT/N/QAT/692, G/TBT/N/SAU/1362, G/TBT/N/YEM/298</v>
      </c>
      <c r="C235" s="6" t="s">
        <v>54</v>
      </c>
      <c r="D235" s="8" t="s">
        <v>166</v>
      </c>
      <c r="E235" s="8" t="s">
        <v>167</v>
      </c>
      <c r="F235" s="8" t="s">
        <v>168</v>
      </c>
      <c r="G235" s="8" t="s">
        <v>20</v>
      </c>
      <c r="H235" s="8" t="s">
        <v>169</v>
      </c>
      <c r="I235" s="8" t="s">
        <v>158</v>
      </c>
      <c r="J235" s="8" t="s">
        <v>61</v>
      </c>
      <c r="K235" s="6"/>
      <c r="L235" s="7">
        <v>45653</v>
      </c>
      <c r="M235" s="6" t="s">
        <v>22</v>
      </c>
      <c r="N235" s="8" t="s">
        <v>170</v>
      </c>
      <c r="O235" s="6" t="str">
        <f>HYPERLINK("https://docs.wto.org/imrd/directdoc.asp?DDFDocuments/t/G/TBTN24/ARE633.DOCX", "https://docs.wto.org/imrd/directdoc.asp?DDFDocuments/t/G/TBTN24/ARE633.DOCX")</f>
        <v>https://docs.wto.org/imrd/directdoc.asp?DDFDocuments/t/G/TBTN24/ARE633.DOCX</v>
      </c>
      <c r="P235" s="6"/>
      <c r="Q235" s="6"/>
    </row>
    <row r="236" spans="1:17" ht="28.8" x14ac:dyDescent="0.3">
      <c r="A236" t="s">
        <v>1025</v>
      </c>
      <c r="B236" s="9" t="str">
        <f>HYPERLINK("https://eping.wto.org/en/Search?viewData= G/TBT/N/ARE/633, G/TBT/N/BHR/718, G/TBT/N/KWT/697, G/TBT/N/OMN/541, G/TBT/N/QAT/692, G/TBT/N/SAU/1362, G/TBT/N/YEM/298"," G/TBT/N/ARE/633, G/TBT/N/BHR/718, G/TBT/N/KWT/697, G/TBT/N/OMN/541, G/TBT/N/QAT/692, G/TBT/N/SAU/1362, G/TBT/N/YEM/298")</f>
        <v xml:space="preserve"> G/TBT/N/ARE/633, G/TBT/N/BHR/718, G/TBT/N/KWT/697, G/TBT/N/OMN/541, G/TBT/N/QAT/692, G/TBT/N/SAU/1362, G/TBT/N/YEM/298</v>
      </c>
      <c r="C236" s="6" t="s">
        <v>92</v>
      </c>
      <c r="D236" s="8" t="s">
        <v>166</v>
      </c>
      <c r="E236" s="8" t="s">
        <v>167</v>
      </c>
      <c r="F236" s="8" t="s">
        <v>168</v>
      </c>
      <c r="G236" s="8" t="s">
        <v>20</v>
      </c>
      <c r="H236" s="8" t="s">
        <v>169</v>
      </c>
      <c r="I236" s="8" t="s">
        <v>158</v>
      </c>
      <c r="J236" s="8" t="s">
        <v>61</v>
      </c>
      <c r="K236" s="6"/>
      <c r="L236" s="7">
        <v>45653</v>
      </c>
      <c r="M236" s="6" t="s">
        <v>22</v>
      </c>
      <c r="N236" s="8" t="s">
        <v>170</v>
      </c>
      <c r="O236" s="6" t="str">
        <f>HYPERLINK("https://docs.wto.org/imrd/directdoc.asp?DDFDocuments/t/G/TBTN24/ARE633.DOCX", "https://docs.wto.org/imrd/directdoc.asp?DDFDocuments/t/G/TBTN24/ARE633.DOCX")</f>
        <v>https://docs.wto.org/imrd/directdoc.asp?DDFDocuments/t/G/TBTN24/ARE633.DOCX</v>
      </c>
      <c r="P236" s="6"/>
      <c r="Q236" s="6"/>
    </row>
    <row r="237" spans="1:17" ht="28.8" x14ac:dyDescent="0.3">
      <c r="A237" t="s">
        <v>1025</v>
      </c>
      <c r="B237" s="9" t="str">
        <f>HYPERLINK("https://eping.wto.org/en/Search?viewData= G/TBT/N/ARE/633, G/TBT/N/BHR/718, G/TBT/N/KWT/697, G/TBT/N/OMN/541, G/TBT/N/QAT/692, G/TBT/N/SAU/1362, G/TBT/N/YEM/298"," G/TBT/N/ARE/633, G/TBT/N/BHR/718, G/TBT/N/KWT/697, G/TBT/N/OMN/541, G/TBT/N/QAT/692, G/TBT/N/SAU/1362, G/TBT/N/YEM/298")</f>
        <v xml:space="preserve"> G/TBT/N/ARE/633, G/TBT/N/BHR/718, G/TBT/N/KWT/697, G/TBT/N/OMN/541, G/TBT/N/QAT/692, G/TBT/N/SAU/1362, G/TBT/N/YEM/298</v>
      </c>
      <c r="C237" s="6" t="s">
        <v>75</v>
      </c>
      <c r="D237" s="8" t="s">
        <v>166</v>
      </c>
      <c r="E237" s="8" t="s">
        <v>167</v>
      </c>
      <c r="F237" s="8" t="s">
        <v>168</v>
      </c>
      <c r="G237" s="8" t="s">
        <v>20</v>
      </c>
      <c r="H237" s="8" t="s">
        <v>169</v>
      </c>
      <c r="I237" s="8" t="s">
        <v>158</v>
      </c>
      <c r="J237" s="8" t="s">
        <v>61</v>
      </c>
      <c r="K237" s="6"/>
      <c r="L237" s="7">
        <v>45653</v>
      </c>
      <c r="M237" s="6" t="s">
        <v>22</v>
      </c>
      <c r="N237" s="8" t="s">
        <v>170</v>
      </c>
      <c r="O237" s="6" t="str">
        <f>HYPERLINK("https://docs.wto.org/imrd/directdoc.asp?DDFDocuments/t/G/TBTN24/ARE633.DOCX", "https://docs.wto.org/imrd/directdoc.asp?DDFDocuments/t/G/TBTN24/ARE633.DOCX")</f>
        <v>https://docs.wto.org/imrd/directdoc.asp?DDFDocuments/t/G/TBTN24/ARE633.DOCX</v>
      </c>
      <c r="P237" s="6"/>
      <c r="Q237" s="6"/>
    </row>
    <row r="238" spans="1:17" ht="28.8" x14ac:dyDescent="0.3">
      <c r="A238" t="s">
        <v>1025</v>
      </c>
      <c r="B238" s="9" t="str">
        <f>HYPERLINK("https://eping.wto.org/en/Search?viewData= G/TBT/N/ARE/633, G/TBT/N/BHR/718, G/TBT/N/KWT/697, G/TBT/N/OMN/541, G/TBT/N/QAT/692, G/TBT/N/SAU/1362, G/TBT/N/YEM/298"," G/TBT/N/ARE/633, G/TBT/N/BHR/718, G/TBT/N/KWT/697, G/TBT/N/OMN/541, G/TBT/N/QAT/692, G/TBT/N/SAU/1362, G/TBT/N/YEM/298")</f>
        <v xml:space="preserve"> G/TBT/N/ARE/633, G/TBT/N/BHR/718, G/TBT/N/KWT/697, G/TBT/N/OMN/541, G/TBT/N/QAT/692, G/TBT/N/SAU/1362, G/TBT/N/YEM/298</v>
      </c>
      <c r="C238" s="6" t="s">
        <v>95</v>
      </c>
      <c r="D238" s="8" t="s">
        <v>166</v>
      </c>
      <c r="E238" s="8" t="s">
        <v>167</v>
      </c>
      <c r="F238" s="8" t="s">
        <v>168</v>
      </c>
      <c r="G238" s="8" t="s">
        <v>20</v>
      </c>
      <c r="H238" s="8" t="s">
        <v>169</v>
      </c>
      <c r="I238" s="8" t="s">
        <v>158</v>
      </c>
      <c r="J238" s="8" t="s">
        <v>61</v>
      </c>
      <c r="K238" s="6"/>
      <c r="L238" s="7">
        <v>45653</v>
      </c>
      <c r="M238" s="6" t="s">
        <v>22</v>
      </c>
      <c r="N238" s="8" t="s">
        <v>170</v>
      </c>
      <c r="O238" s="6" t="str">
        <f>HYPERLINK("https://docs.wto.org/imrd/directdoc.asp?DDFDocuments/t/G/TBTN24/ARE633.DOCX", "https://docs.wto.org/imrd/directdoc.asp?DDFDocuments/t/G/TBTN24/ARE633.DOCX")</f>
        <v>https://docs.wto.org/imrd/directdoc.asp?DDFDocuments/t/G/TBTN24/ARE633.DOCX</v>
      </c>
      <c r="P238" s="6"/>
      <c r="Q238" s="6"/>
    </row>
    <row r="239" spans="1:17" ht="28.8" x14ac:dyDescent="0.3">
      <c r="A239" t="s">
        <v>1025</v>
      </c>
      <c r="B239" s="9" t="str">
        <f>HYPERLINK("https://eping.wto.org/en/Search?viewData= G/TBT/N/ARE/633, G/TBT/N/BHR/718, G/TBT/N/KWT/697, G/TBT/N/OMN/541, G/TBT/N/QAT/692, G/TBT/N/SAU/1362, G/TBT/N/YEM/298"," G/TBT/N/ARE/633, G/TBT/N/BHR/718, G/TBT/N/KWT/697, G/TBT/N/OMN/541, G/TBT/N/QAT/692, G/TBT/N/SAU/1362, G/TBT/N/YEM/298")</f>
        <v xml:space="preserve"> G/TBT/N/ARE/633, G/TBT/N/BHR/718, G/TBT/N/KWT/697, G/TBT/N/OMN/541, G/TBT/N/QAT/692, G/TBT/N/SAU/1362, G/TBT/N/YEM/298</v>
      </c>
      <c r="C239" s="6" t="s">
        <v>93</v>
      </c>
      <c r="D239" s="8" t="s">
        <v>166</v>
      </c>
      <c r="E239" s="8" t="s">
        <v>167</v>
      </c>
      <c r="F239" s="8" t="s">
        <v>168</v>
      </c>
      <c r="G239" s="8" t="s">
        <v>20</v>
      </c>
      <c r="H239" s="8" t="s">
        <v>169</v>
      </c>
      <c r="I239" s="8" t="s">
        <v>158</v>
      </c>
      <c r="J239" s="8" t="s">
        <v>61</v>
      </c>
      <c r="K239" s="6"/>
      <c r="L239" s="7">
        <v>45653</v>
      </c>
      <c r="M239" s="6" t="s">
        <v>22</v>
      </c>
      <c r="N239" s="8" t="s">
        <v>170</v>
      </c>
      <c r="O239" s="6" t="str">
        <f>HYPERLINK("https://docs.wto.org/imrd/directdoc.asp?DDFDocuments/t/G/TBTN24/ARE633.DOCX", "https://docs.wto.org/imrd/directdoc.asp?DDFDocuments/t/G/TBTN24/ARE633.DOCX")</f>
        <v>https://docs.wto.org/imrd/directdoc.asp?DDFDocuments/t/G/TBTN24/ARE633.DOCX</v>
      </c>
      <c r="P239" s="6"/>
      <c r="Q239" s="6"/>
    </row>
    <row r="240" spans="1:17" ht="28.8" x14ac:dyDescent="0.3">
      <c r="A240" s="10" t="s">
        <v>1052</v>
      </c>
      <c r="B240" s="9" t="str">
        <f>HYPERLINK("https://eping.wto.org/en/Search?viewData= G/TBT/N/KEN/1693"," G/TBT/N/KEN/1693")</f>
        <v xml:space="preserve"> G/TBT/N/KEN/1693</v>
      </c>
      <c r="C240" s="6" t="s">
        <v>342</v>
      </c>
      <c r="D240" s="8" t="s">
        <v>400</v>
      </c>
      <c r="E240" s="8" t="s">
        <v>401</v>
      </c>
      <c r="F240" s="8" t="s">
        <v>402</v>
      </c>
      <c r="G240" s="8" t="s">
        <v>403</v>
      </c>
      <c r="H240" s="8" t="s">
        <v>404</v>
      </c>
      <c r="I240" s="8" t="s">
        <v>374</v>
      </c>
      <c r="J240" s="8" t="s">
        <v>61</v>
      </c>
      <c r="K240" s="6"/>
      <c r="L240" s="7">
        <v>45643</v>
      </c>
      <c r="M240" s="6" t="s">
        <v>22</v>
      </c>
      <c r="N240" s="8" t="s">
        <v>405</v>
      </c>
      <c r="O240" s="6" t="str">
        <f>HYPERLINK("https://docs.wto.org/imrd/directdoc.asp?DDFDocuments/t/G/TBTN24/KEN1693.DOCX", "https://docs.wto.org/imrd/directdoc.asp?DDFDocuments/t/G/TBTN24/KEN1693.DOCX")</f>
        <v>https://docs.wto.org/imrd/directdoc.asp?DDFDocuments/t/G/TBTN24/KEN1693.DOCX</v>
      </c>
      <c r="P240" s="6" t="str">
        <f>HYPERLINK("https://docs.wto.org/imrd/directdoc.asp?DDFDocuments/u/G/TBTN24/KEN1693.DOCX", "https://docs.wto.org/imrd/directdoc.asp?DDFDocuments/u/G/TBTN24/KEN1693.DOCX")</f>
        <v>https://docs.wto.org/imrd/directdoc.asp?DDFDocuments/u/G/TBTN24/KEN1693.DOCX</v>
      </c>
      <c r="Q240" s="6" t="str">
        <f>HYPERLINK("https://docs.wto.org/imrd/directdoc.asp?DDFDocuments/v/G/TBTN24/KEN1693.DOCX", "https://docs.wto.org/imrd/directdoc.asp?DDFDocuments/v/G/TBTN24/KEN1693.DOCX")</f>
        <v>https://docs.wto.org/imrd/directdoc.asp?DDFDocuments/v/G/TBTN24/KEN1693.DOCX</v>
      </c>
    </row>
    <row r="241" spans="1:17" ht="43.2" x14ac:dyDescent="0.3">
      <c r="A241" s="10" t="s">
        <v>1093</v>
      </c>
      <c r="B241" s="9" t="str">
        <f>HYPERLINK("https://eping.wto.org/en/Search?viewData= G/TBT/N/BDI/513, G/TBT/N/KEN/1680, G/TBT/N/RWA/1062, G/TBT/N/TZA/1179, G/TBT/N/UGA/2017"," G/TBT/N/BDI/513, G/TBT/N/KEN/1680, G/TBT/N/RWA/1062, G/TBT/N/TZA/1179, G/TBT/N/UGA/2017")</f>
        <v xml:space="preserve"> G/TBT/N/BDI/513, G/TBT/N/KEN/1680, G/TBT/N/RWA/1062, G/TBT/N/TZA/1179, G/TBT/N/UGA/2017</v>
      </c>
      <c r="C241" s="6" t="s">
        <v>387</v>
      </c>
      <c r="D241" s="8" t="s">
        <v>770</v>
      </c>
      <c r="E241" s="8" t="s">
        <v>771</v>
      </c>
      <c r="F241" s="8" t="s">
        <v>772</v>
      </c>
      <c r="G241" s="8" t="s">
        <v>773</v>
      </c>
      <c r="H241" s="8" t="s">
        <v>774</v>
      </c>
      <c r="I241" s="8" t="s">
        <v>775</v>
      </c>
      <c r="J241" s="8" t="s">
        <v>61</v>
      </c>
      <c r="K241" s="6"/>
      <c r="L241" s="7">
        <v>45632</v>
      </c>
      <c r="M241" s="6" t="s">
        <v>22</v>
      </c>
      <c r="N241" s="8" t="s">
        <v>776</v>
      </c>
      <c r="O241" s="6" t="str">
        <f>HYPERLINK("https://docs.wto.org/imrd/directdoc.asp?DDFDocuments/t/G/TBTN24/BDI513.DOCX", "https://docs.wto.org/imrd/directdoc.asp?DDFDocuments/t/G/TBTN24/BDI513.DOCX")</f>
        <v>https://docs.wto.org/imrd/directdoc.asp?DDFDocuments/t/G/TBTN24/BDI513.DOCX</v>
      </c>
      <c r="P241" s="6" t="str">
        <f>HYPERLINK("https://docs.wto.org/imrd/directdoc.asp?DDFDocuments/u/G/TBTN24/BDI513.DOCX", "https://docs.wto.org/imrd/directdoc.asp?DDFDocuments/u/G/TBTN24/BDI513.DOCX")</f>
        <v>https://docs.wto.org/imrd/directdoc.asp?DDFDocuments/u/G/TBTN24/BDI513.DOCX</v>
      </c>
      <c r="Q241" s="6" t="str">
        <f>HYPERLINK("https://docs.wto.org/imrd/directdoc.asp?DDFDocuments/v/G/TBTN24/BDI513.DOCX", "https://docs.wto.org/imrd/directdoc.asp?DDFDocuments/v/G/TBTN24/BDI513.DOCX")</f>
        <v>https://docs.wto.org/imrd/directdoc.asp?DDFDocuments/v/G/TBTN24/BDI513.DOCX</v>
      </c>
    </row>
    <row r="242" spans="1:17" ht="43.2" x14ac:dyDescent="0.3">
      <c r="A242" s="10" t="s">
        <v>1093</v>
      </c>
      <c r="B242" s="9" t="str">
        <f>HYPERLINK("https://eping.wto.org/en/Search?viewData= G/TBT/N/BDI/513, G/TBT/N/KEN/1680, G/TBT/N/RWA/1062, G/TBT/N/TZA/1179, G/TBT/N/UGA/2017"," G/TBT/N/BDI/513, G/TBT/N/KEN/1680, G/TBT/N/RWA/1062, G/TBT/N/TZA/1179, G/TBT/N/UGA/2017")</f>
        <v xml:space="preserve"> G/TBT/N/BDI/513, G/TBT/N/KEN/1680, G/TBT/N/RWA/1062, G/TBT/N/TZA/1179, G/TBT/N/UGA/2017</v>
      </c>
      <c r="C242" s="6" t="s">
        <v>376</v>
      </c>
      <c r="D242" s="8" t="s">
        <v>770</v>
      </c>
      <c r="E242" s="8" t="s">
        <v>771</v>
      </c>
      <c r="F242" s="8" t="s">
        <v>772</v>
      </c>
      <c r="G242" s="8" t="s">
        <v>773</v>
      </c>
      <c r="H242" s="8" t="s">
        <v>774</v>
      </c>
      <c r="I242" s="8" t="s">
        <v>775</v>
      </c>
      <c r="J242" s="8" t="s">
        <v>61</v>
      </c>
      <c r="K242" s="6"/>
      <c r="L242" s="7">
        <v>45632</v>
      </c>
      <c r="M242" s="6" t="s">
        <v>22</v>
      </c>
      <c r="N242" s="8" t="s">
        <v>776</v>
      </c>
      <c r="O242" s="6" t="str">
        <f>HYPERLINK("https://docs.wto.org/imrd/directdoc.asp?DDFDocuments/t/G/TBTN24/BDI513.DOCX", "https://docs.wto.org/imrd/directdoc.asp?DDFDocuments/t/G/TBTN24/BDI513.DOCX")</f>
        <v>https://docs.wto.org/imrd/directdoc.asp?DDFDocuments/t/G/TBTN24/BDI513.DOCX</v>
      </c>
      <c r="P242" s="6" t="str">
        <f>HYPERLINK("https://docs.wto.org/imrd/directdoc.asp?DDFDocuments/u/G/TBTN24/BDI513.DOCX", "https://docs.wto.org/imrd/directdoc.asp?DDFDocuments/u/G/TBTN24/BDI513.DOCX")</f>
        <v>https://docs.wto.org/imrd/directdoc.asp?DDFDocuments/u/G/TBTN24/BDI513.DOCX</v>
      </c>
      <c r="Q242" s="6" t="str">
        <f>HYPERLINK("https://docs.wto.org/imrd/directdoc.asp?DDFDocuments/v/G/TBTN24/BDI513.DOCX", "https://docs.wto.org/imrd/directdoc.asp?DDFDocuments/v/G/TBTN24/BDI513.DOCX")</f>
        <v>https://docs.wto.org/imrd/directdoc.asp?DDFDocuments/v/G/TBTN24/BDI513.DOCX</v>
      </c>
    </row>
    <row r="243" spans="1:17" ht="43.2" x14ac:dyDescent="0.3">
      <c r="A243" s="10" t="s">
        <v>1093</v>
      </c>
      <c r="B243" s="9" t="str">
        <f>HYPERLINK("https://eping.wto.org/en/Search?viewData= G/TBT/N/BDI/512, G/TBT/N/KEN/1679, G/TBT/N/RWA/1061, G/TBT/N/TZA/1178, G/TBT/N/UGA/2016"," G/TBT/N/BDI/512, G/TBT/N/KEN/1679, G/TBT/N/RWA/1061, G/TBT/N/TZA/1178, G/TBT/N/UGA/2016")</f>
        <v xml:space="preserve"> G/TBT/N/BDI/512, G/TBT/N/KEN/1679, G/TBT/N/RWA/1061, G/TBT/N/TZA/1178, G/TBT/N/UGA/2016</v>
      </c>
      <c r="C243" s="6" t="s">
        <v>327</v>
      </c>
      <c r="D243" s="8" t="s">
        <v>777</v>
      </c>
      <c r="E243" s="8" t="s">
        <v>778</v>
      </c>
      <c r="F243" s="8" t="s">
        <v>766</v>
      </c>
      <c r="G243" s="8" t="s">
        <v>779</v>
      </c>
      <c r="H243" s="8" t="s">
        <v>774</v>
      </c>
      <c r="I243" s="8" t="s">
        <v>775</v>
      </c>
      <c r="J243" s="8" t="s">
        <v>61</v>
      </c>
      <c r="K243" s="6"/>
      <c r="L243" s="7">
        <v>45632</v>
      </c>
      <c r="M243" s="6" t="s">
        <v>22</v>
      </c>
      <c r="N243" s="8" t="s">
        <v>780</v>
      </c>
      <c r="O243" s="6" t="str">
        <f>HYPERLINK("https://docs.wto.org/imrd/directdoc.asp?DDFDocuments/t/G/TBTN24/BDI512.DOCX", "https://docs.wto.org/imrd/directdoc.asp?DDFDocuments/t/G/TBTN24/BDI512.DOCX")</f>
        <v>https://docs.wto.org/imrd/directdoc.asp?DDFDocuments/t/G/TBTN24/BDI512.DOCX</v>
      </c>
      <c r="P243" s="6" t="str">
        <f>HYPERLINK("https://docs.wto.org/imrd/directdoc.asp?DDFDocuments/u/G/TBTN24/BDI512.DOCX", "https://docs.wto.org/imrd/directdoc.asp?DDFDocuments/u/G/TBTN24/BDI512.DOCX")</f>
        <v>https://docs.wto.org/imrd/directdoc.asp?DDFDocuments/u/G/TBTN24/BDI512.DOCX</v>
      </c>
      <c r="Q243" s="6" t="str">
        <f>HYPERLINK("https://docs.wto.org/imrd/directdoc.asp?DDFDocuments/v/G/TBTN24/BDI512.DOCX", "https://docs.wto.org/imrd/directdoc.asp?DDFDocuments/v/G/TBTN24/BDI512.DOCX")</f>
        <v>https://docs.wto.org/imrd/directdoc.asp?DDFDocuments/v/G/TBTN24/BDI512.DOCX</v>
      </c>
    </row>
    <row r="244" spans="1:17" ht="43.2" x14ac:dyDescent="0.3">
      <c r="A244" s="10" t="s">
        <v>1093</v>
      </c>
      <c r="B244" s="9" t="str">
        <f>HYPERLINK("https://eping.wto.org/en/Search?viewData= G/TBT/N/BDI/515, G/TBT/N/KEN/1682, G/TBT/N/RWA/1064, G/TBT/N/TZA/1181, G/TBT/N/UGA/2019"," G/TBT/N/BDI/515, G/TBT/N/KEN/1682, G/TBT/N/RWA/1064, G/TBT/N/TZA/1181, G/TBT/N/UGA/2019")</f>
        <v xml:space="preserve"> G/TBT/N/BDI/515, G/TBT/N/KEN/1682, G/TBT/N/RWA/1064, G/TBT/N/TZA/1181, G/TBT/N/UGA/2019</v>
      </c>
      <c r="C244" s="6" t="s">
        <v>342</v>
      </c>
      <c r="D244" s="8" t="s">
        <v>781</v>
      </c>
      <c r="E244" s="8" t="s">
        <v>782</v>
      </c>
      <c r="F244" s="8" t="s">
        <v>772</v>
      </c>
      <c r="G244" s="8" t="s">
        <v>783</v>
      </c>
      <c r="H244" s="8" t="s">
        <v>774</v>
      </c>
      <c r="I244" s="8" t="s">
        <v>775</v>
      </c>
      <c r="J244" s="8" t="s">
        <v>61</v>
      </c>
      <c r="K244" s="6"/>
      <c r="L244" s="7">
        <v>45632</v>
      </c>
      <c r="M244" s="6" t="s">
        <v>22</v>
      </c>
      <c r="N244" s="8" t="s">
        <v>784</v>
      </c>
      <c r="O244" s="6" t="str">
        <f>HYPERLINK("https://docs.wto.org/imrd/directdoc.asp?DDFDocuments/t/G/TBTN24/BDI515.DOCX", "https://docs.wto.org/imrd/directdoc.asp?DDFDocuments/t/G/TBTN24/BDI515.DOCX")</f>
        <v>https://docs.wto.org/imrd/directdoc.asp?DDFDocuments/t/G/TBTN24/BDI515.DOCX</v>
      </c>
      <c r="P244" s="6" t="str">
        <f>HYPERLINK("https://docs.wto.org/imrd/directdoc.asp?DDFDocuments/u/G/TBTN24/BDI515.DOCX", "https://docs.wto.org/imrd/directdoc.asp?DDFDocuments/u/G/TBTN24/BDI515.DOCX")</f>
        <v>https://docs.wto.org/imrd/directdoc.asp?DDFDocuments/u/G/TBTN24/BDI515.DOCX</v>
      </c>
      <c r="Q244" s="6" t="str">
        <f>HYPERLINK("https://docs.wto.org/imrd/directdoc.asp?DDFDocuments/v/G/TBTN24/BDI515.DOCX", "https://docs.wto.org/imrd/directdoc.asp?DDFDocuments/v/G/TBTN24/BDI515.DOCX")</f>
        <v>https://docs.wto.org/imrd/directdoc.asp?DDFDocuments/v/G/TBTN24/BDI515.DOCX</v>
      </c>
    </row>
    <row r="245" spans="1:17" ht="43.2" x14ac:dyDescent="0.3">
      <c r="A245" s="10" t="s">
        <v>1093</v>
      </c>
      <c r="B245" s="9" t="str">
        <f>HYPERLINK("https://eping.wto.org/en/Search?viewData= G/TBT/N/BDI/515, G/TBT/N/KEN/1682, G/TBT/N/RWA/1064, G/TBT/N/TZA/1181, G/TBT/N/UGA/2019"," G/TBT/N/BDI/515, G/TBT/N/KEN/1682, G/TBT/N/RWA/1064, G/TBT/N/TZA/1181, G/TBT/N/UGA/2019")</f>
        <v xml:space="preserve"> G/TBT/N/BDI/515, G/TBT/N/KEN/1682, G/TBT/N/RWA/1064, G/TBT/N/TZA/1181, G/TBT/N/UGA/2019</v>
      </c>
      <c r="C245" s="6" t="s">
        <v>381</v>
      </c>
      <c r="D245" s="8" t="s">
        <v>781</v>
      </c>
      <c r="E245" s="8" t="s">
        <v>782</v>
      </c>
      <c r="F245" s="8" t="s">
        <v>772</v>
      </c>
      <c r="G245" s="8" t="s">
        <v>783</v>
      </c>
      <c r="H245" s="8" t="s">
        <v>774</v>
      </c>
      <c r="I245" s="8" t="s">
        <v>775</v>
      </c>
      <c r="J245" s="8" t="s">
        <v>61</v>
      </c>
      <c r="K245" s="6"/>
      <c r="L245" s="7">
        <v>45632</v>
      </c>
      <c r="M245" s="6" t="s">
        <v>22</v>
      </c>
      <c r="N245" s="8" t="s">
        <v>784</v>
      </c>
      <c r="O245" s="6" t="str">
        <f>HYPERLINK("https://docs.wto.org/imrd/directdoc.asp?DDFDocuments/t/G/TBTN24/BDI515.DOCX", "https://docs.wto.org/imrd/directdoc.asp?DDFDocuments/t/G/TBTN24/BDI515.DOCX")</f>
        <v>https://docs.wto.org/imrd/directdoc.asp?DDFDocuments/t/G/TBTN24/BDI515.DOCX</v>
      </c>
      <c r="P245" s="6" t="str">
        <f>HYPERLINK("https://docs.wto.org/imrd/directdoc.asp?DDFDocuments/u/G/TBTN24/BDI515.DOCX", "https://docs.wto.org/imrd/directdoc.asp?DDFDocuments/u/G/TBTN24/BDI515.DOCX")</f>
        <v>https://docs.wto.org/imrd/directdoc.asp?DDFDocuments/u/G/TBTN24/BDI515.DOCX</v>
      </c>
      <c r="Q245" s="6" t="str">
        <f>HYPERLINK("https://docs.wto.org/imrd/directdoc.asp?DDFDocuments/v/G/TBTN24/BDI515.DOCX", "https://docs.wto.org/imrd/directdoc.asp?DDFDocuments/v/G/TBTN24/BDI515.DOCX")</f>
        <v>https://docs.wto.org/imrd/directdoc.asp?DDFDocuments/v/G/TBTN24/BDI515.DOCX</v>
      </c>
    </row>
    <row r="246" spans="1:17" ht="43.2" x14ac:dyDescent="0.3">
      <c r="A246" s="10" t="s">
        <v>1093</v>
      </c>
      <c r="B246" s="9" t="str">
        <f>HYPERLINK("https://eping.wto.org/en/Search?viewData= G/TBT/N/BDI/513, G/TBT/N/KEN/1680, G/TBT/N/RWA/1062, G/TBT/N/TZA/1179, G/TBT/N/UGA/2017"," G/TBT/N/BDI/513, G/TBT/N/KEN/1680, G/TBT/N/RWA/1062, G/TBT/N/TZA/1179, G/TBT/N/UGA/2017")</f>
        <v xml:space="preserve"> G/TBT/N/BDI/513, G/TBT/N/KEN/1680, G/TBT/N/RWA/1062, G/TBT/N/TZA/1179, G/TBT/N/UGA/2017</v>
      </c>
      <c r="C246" s="6" t="s">
        <v>342</v>
      </c>
      <c r="D246" s="8" t="s">
        <v>770</v>
      </c>
      <c r="E246" s="8" t="s">
        <v>771</v>
      </c>
      <c r="F246" s="8" t="s">
        <v>772</v>
      </c>
      <c r="G246" s="8" t="s">
        <v>773</v>
      </c>
      <c r="H246" s="8" t="s">
        <v>774</v>
      </c>
      <c r="I246" s="8" t="s">
        <v>775</v>
      </c>
      <c r="J246" s="8" t="s">
        <v>61</v>
      </c>
      <c r="K246" s="6"/>
      <c r="L246" s="7">
        <v>45632</v>
      </c>
      <c r="M246" s="6" t="s">
        <v>22</v>
      </c>
      <c r="N246" s="8" t="s">
        <v>776</v>
      </c>
      <c r="O246" s="6" t="str">
        <f>HYPERLINK("https://docs.wto.org/imrd/directdoc.asp?DDFDocuments/t/G/TBTN24/BDI513.DOCX", "https://docs.wto.org/imrd/directdoc.asp?DDFDocuments/t/G/TBTN24/BDI513.DOCX")</f>
        <v>https://docs.wto.org/imrd/directdoc.asp?DDFDocuments/t/G/TBTN24/BDI513.DOCX</v>
      </c>
      <c r="P246" s="6" t="str">
        <f>HYPERLINK("https://docs.wto.org/imrd/directdoc.asp?DDFDocuments/u/G/TBTN24/BDI513.DOCX", "https://docs.wto.org/imrd/directdoc.asp?DDFDocuments/u/G/TBTN24/BDI513.DOCX")</f>
        <v>https://docs.wto.org/imrd/directdoc.asp?DDFDocuments/u/G/TBTN24/BDI513.DOCX</v>
      </c>
      <c r="Q246" s="6" t="str">
        <f>HYPERLINK("https://docs.wto.org/imrd/directdoc.asp?DDFDocuments/v/G/TBTN24/BDI513.DOCX", "https://docs.wto.org/imrd/directdoc.asp?DDFDocuments/v/G/TBTN24/BDI513.DOCX")</f>
        <v>https://docs.wto.org/imrd/directdoc.asp?DDFDocuments/v/G/TBTN24/BDI513.DOCX</v>
      </c>
    </row>
    <row r="247" spans="1:17" ht="43.2" x14ac:dyDescent="0.3">
      <c r="A247" s="10" t="s">
        <v>1093</v>
      </c>
      <c r="B247" s="9" t="str">
        <f>HYPERLINK("https://eping.wto.org/en/Search?viewData= G/TBT/N/BDI/512, G/TBT/N/KEN/1679, G/TBT/N/RWA/1061, G/TBT/N/TZA/1178, G/TBT/N/UGA/2016"," G/TBT/N/BDI/512, G/TBT/N/KEN/1679, G/TBT/N/RWA/1061, G/TBT/N/TZA/1178, G/TBT/N/UGA/2016")</f>
        <v xml:space="preserve"> G/TBT/N/BDI/512, G/TBT/N/KEN/1679, G/TBT/N/RWA/1061, G/TBT/N/TZA/1178, G/TBT/N/UGA/2016</v>
      </c>
      <c r="C247" s="6" t="s">
        <v>381</v>
      </c>
      <c r="D247" s="8" t="s">
        <v>777</v>
      </c>
      <c r="E247" s="8" t="s">
        <v>778</v>
      </c>
      <c r="F247" s="8" t="s">
        <v>766</v>
      </c>
      <c r="G247" s="8" t="s">
        <v>779</v>
      </c>
      <c r="H247" s="8" t="s">
        <v>774</v>
      </c>
      <c r="I247" s="8" t="s">
        <v>775</v>
      </c>
      <c r="J247" s="8" t="s">
        <v>61</v>
      </c>
      <c r="K247" s="6"/>
      <c r="L247" s="7">
        <v>45632</v>
      </c>
      <c r="M247" s="6" t="s">
        <v>22</v>
      </c>
      <c r="N247" s="8" t="s">
        <v>780</v>
      </c>
      <c r="O247" s="6" t="str">
        <f>HYPERLINK("https://docs.wto.org/imrd/directdoc.asp?DDFDocuments/t/G/TBTN24/BDI512.DOCX", "https://docs.wto.org/imrd/directdoc.asp?DDFDocuments/t/G/TBTN24/BDI512.DOCX")</f>
        <v>https://docs.wto.org/imrd/directdoc.asp?DDFDocuments/t/G/TBTN24/BDI512.DOCX</v>
      </c>
      <c r="P247" s="6" t="str">
        <f>HYPERLINK("https://docs.wto.org/imrd/directdoc.asp?DDFDocuments/u/G/TBTN24/BDI512.DOCX", "https://docs.wto.org/imrd/directdoc.asp?DDFDocuments/u/G/TBTN24/BDI512.DOCX")</f>
        <v>https://docs.wto.org/imrd/directdoc.asp?DDFDocuments/u/G/TBTN24/BDI512.DOCX</v>
      </c>
      <c r="Q247" s="6" t="str">
        <f>HYPERLINK("https://docs.wto.org/imrd/directdoc.asp?DDFDocuments/v/G/TBTN24/BDI512.DOCX", "https://docs.wto.org/imrd/directdoc.asp?DDFDocuments/v/G/TBTN24/BDI512.DOCX")</f>
        <v>https://docs.wto.org/imrd/directdoc.asp?DDFDocuments/v/G/TBTN24/BDI512.DOCX</v>
      </c>
    </row>
    <row r="248" spans="1:17" ht="43.2" x14ac:dyDescent="0.3">
      <c r="A248" s="10" t="s">
        <v>1093</v>
      </c>
      <c r="B248" s="9" t="str">
        <f>HYPERLINK("https://eping.wto.org/en/Search?viewData= G/TBT/N/BDI/514, G/TBT/N/KEN/1681, G/TBT/N/RWA/1063, G/TBT/N/TZA/1180, G/TBT/N/UGA/2018"," G/TBT/N/BDI/514, G/TBT/N/KEN/1681, G/TBT/N/RWA/1063, G/TBT/N/TZA/1180, G/TBT/N/UGA/2018")</f>
        <v xml:space="preserve"> G/TBT/N/BDI/514, G/TBT/N/KEN/1681, G/TBT/N/RWA/1063, G/TBT/N/TZA/1180, G/TBT/N/UGA/2018</v>
      </c>
      <c r="C248" s="6" t="s">
        <v>381</v>
      </c>
      <c r="D248" s="8" t="s">
        <v>801</v>
      </c>
      <c r="E248" s="8" t="s">
        <v>802</v>
      </c>
      <c r="F248" s="8" t="s">
        <v>772</v>
      </c>
      <c r="G248" s="8" t="s">
        <v>803</v>
      </c>
      <c r="H248" s="8" t="s">
        <v>774</v>
      </c>
      <c r="I248" s="8" t="s">
        <v>775</v>
      </c>
      <c r="J248" s="8" t="s">
        <v>61</v>
      </c>
      <c r="K248" s="6"/>
      <c r="L248" s="7">
        <v>45632</v>
      </c>
      <c r="M248" s="6" t="s">
        <v>22</v>
      </c>
      <c r="N248" s="8" t="s">
        <v>804</v>
      </c>
      <c r="O248" s="6" t="str">
        <f>HYPERLINK("https://docs.wto.org/imrd/directdoc.asp?DDFDocuments/t/G/TBTN24/BDI514.DOCX", "https://docs.wto.org/imrd/directdoc.asp?DDFDocuments/t/G/TBTN24/BDI514.DOCX")</f>
        <v>https://docs.wto.org/imrd/directdoc.asp?DDFDocuments/t/G/TBTN24/BDI514.DOCX</v>
      </c>
      <c r="P248" s="6" t="str">
        <f>HYPERLINK("https://docs.wto.org/imrd/directdoc.asp?DDFDocuments/u/G/TBTN24/BDI514.DOCX", "https://docs.wto.org/imrd/directdoc.asp?DDFDocuments/u/G/TBTN24/BDI514.DOCX")</f>
        <v>https://docs.wto.org/imrd/directdoc.asp?DDFDocuments/u/G/TBTN24/BDI514.DOCX</v>
      </c>
      <c r="Q248" s="6" t="str">
        <f>HYPERLINK("https://docs.wto.org/imrd/directdoc.asp?DDFDocuments/v/G/TBTN24/BDI514.DOCX", "https://docs.wto.org/imrd/directdoc.asp?DDFDocuments/v/G/TBTN24/BDI514.DOCX")</f>
        <v>https://docs.wto.org/imrd/directdoc.asp?DDFDocuments/v/G/TBTN24/BDI514.DOCX</v>
      </c>
    </row>
    <row r="249" spans="1:17" ht="43.2" x14ac:dyDescent="0.3">
      <c r="A249" s="10" t="s">
        <v>1093</v>
      </c>
      <c r="B249" s="9" t="str">
        <f>HYPERLINK("https://eping.wto.org/en/Search?viewData= G/TBT/N/BDI/512, G/TBT/N/KEN/1679, G/TBT/N/RWA/1061, G/TBT/N/TZA/1178, G/TBT/N/UGA/2016"," G/TBT/N/BDI/512, G/TBT/N/KEN/1679, G/TBT/N/RWA/1061, G/TBT/N/TZA/1178, G/TBT/N/UGA/2016")</f>
        <v xml:space="preserve"> G/TBT/N/BDI/512, G/TBT/N/KEN/1679, G/TBT/N/RWA/1061, G/TBT/N/TZA/1178, G/TBT/N/UGA/2016</v>
      </c>
      <c r="C249" s="6" t="s">
        <v>342</v>
      </c>
      <c r="D249" s="8" t="s">
        <v>777</v>
      </c>
      <c r="E249" s="8" t="s">
        <v>778</v>
      </c>
      <c r="F249" s="8" t="s">
        <v>766</v>
      </c>
      <c r="G249" s="8" t="s">
        <v>779</v>
      </c>
      <c r="H249" s="8" t="s">
        <v>774</v>
      </c>
      <c r="I249" s="8" t="s">
        <v>775</v>
      </c>
      <c r="J249" s="8" t="s">
        <v>61</v>
      </c>
      <c r="K249" s="6"/>
      <c r="L249" s="7">
        <v>45632</v>
      </c>
      <c r="M249" s="6" t="s">
        <v>22</v>
      </c>
      <c r="N249" s="8" t="s">
        <v>780</v>
      </c>
      <c r="O249" s="6" t="str">
        <f>HYPERLINK("https://docs.wto.org/imrd/directdoc.asp?DDFDocuments/t/G/TBTN24/BDI512.DOCX", "https://docs.wto.org/imrd/directdoc.asp?DDFDocuments/t/G/TBTN24/BDI512.DOCX")</f>
        <v>https://docs.wto.org/imrd/directdoc.asp?DDFDocuments/t/G/TBTN24/BDI512.DOCX</v>
      </c>
      <c r="P249" s="6" t="str">
        <f>HYPERLINK("https://docs.wto.org/imrd/directdoc.asp?DDFDocuments/u/G/TBTN24/BDI512.DOCX", "https://docs.wto.org/imrd/directdoc.asp?DDFDocuments/u/G/TBTN24/BDI512.DOCX")</f>
        <v>https://docs.wto.org/imrd/directdoc.asp?DDFDocuments/u/G/TBTN24/BDI512.DOCX</v>
      </c>
      <c r="Q249" s="6" t="str">
        <f>HYPERLINK("https://docs.wto.org/imrd/directdoc.asp?DDFDocuments/v/G/TBTN24/BDI512.DOCX", "https://docs.wto.org/imrd/directdoc.asp?DDFDocuments/v/G/TBTN24/BDI512.DOCX")</f>
        <v>https://docs.wto.org/imrd/directdoc.asp?DDFDocuments/v/G/TBTN24/BDI512.DOCX</v>
      </c>
    </row>
    <row r="250" spans="1:17" ht="43.2" x14ac:dyDescent="0.3">
      <c r="A250" s="10" t="s">
        <v>1093</v>
      </c>
      <c r="B250" s="9" t="str">
        <f>HYPERLINK("https://eping.wto.org/en/Search?viewData= G/TBT/N/BDI/512, G/TBT/N/KEN/1679, G/TBT/N/RWA/1061, G/TBT/N/TZA/1178, G/TBT/N/UGA/2016"," G/TBT/N/BDI/512, G/TBT/N/KEN/1679, G/TBT/N/RWA/1061, G/TBT/N/TZA/1178, G/TBT/N/UGA/2016")</f>
        <v xml:space="preserve"> G/TBT/N/BDI/512, G/TBT/N/KEN/1679, G/TBT/N/RWA/1061, G/TBT/N/TZA/1178, G/TBT/N/UGA/2016</v>
      </c>
      <c r="C250" s="6" t="s">
        <v>387</v>
      </c>
      <c r="D250" s="8" t="s">
        <v>777</v>
      </c>
      <c r="E250" s="8" t="s">
        <v>778</v>
      </c>
      <c r="F250" s="8" t="s">
        <v>766</v>
      </c>
      <c r="G250" s="8" t="s">
        <v>779</v>
      </c>
      <c r="H250" s="8" t="s">
        <v>774</v>
      </c>
      <c r="I250" s="8" t="s">
        <v>775</v>
      </c>
      <c r="J250" s="8" t="s">
        <v>61</v>
      </c>
      <c r="K250" s="6"/>
      <c r="L250" s="7">
        <v>45632</v>
      </c>
      <c r="M250" s="6" t="s">
        <v>22</v>
      </c>
      <c r="N250" s="8" t="s">
        <v>780</v>
      </c>
      <c r="O250" s="6" t="str">
        <f>HYPERLINK("https://docs.wto.org/imrd/directdoc.asp?DDFDocuments/t/G/TBTN24/BDI512.DOCX", "https://docs.wto.org/imrd/directdoc.asp?DDFDocuments/t/G/TBTN24/BDI512.DOCX")</f>
        <v>https://docs.wto.org/imrd/directdoc.asp?DDFDocuments/t/G/TBTN24/BDI512.DOCX</v>
      </c>
      <c r="P250" s="6" t="str">
        <f>HYPERLINK("https://docs.wto.org/imrd/directdoc.asp?DDFDocuments/u/G/TBTN24/BDI512.DOCX", "https://docs.wto.org/imrd/directdoc.asp?DDFDocuments/u/G/TBTN24/BDI512.DOCX")</f>
        <v>https://docs.wto.org/imrd/directdoc.asp?DDFDocuments/u/G/TBTN24/BDI512.DOCX</v>
      </c>
      <c r="Q250" s="6" t="str">
        <f>HYPERLINK("https://docs.wto.org/imrd/directdoc.asp?DDFDocuments/v/G/TBTN24/BDI512.DOCX", "https://docs.wto.org/imrd/directdoc.asp?DDFDocuments/v/G/TBTN24/BDI512.DOCX")</f>
        <v>https://docs.wto.org/imrd/directdoc.asp?DDFDocuments/v/G/TBTN24/BDI512.DOCX</v>
      </c>
    </row>
    <row r="251" spans="1:17" ht="43.2" x14ac:dyDescent="0.3">
      <c r="A251" s="10" t="s">
        <v>1093</v>
      </c>
      <c r="B251" s="9" t="str">
        <f>HYPERLINK("https://eping.wto.org/en/Search?viewData= G/TBT/N/BDI/515, G/TBT/N/KEN/1682, G/TBT/N/RWA/1064, G/TBT/N/TZA/1181, G/TBT/N/UGA/2019"," G/TBT/N/BDI/515, G/TBT/N/KEN/1682, G/TBT/N/RWA/1064, G/TBT/N/TZA/1181, G/TBT/N/UGA/2019")</f>
        <v xml:space="preserve"> G/TBT/N/BDI/515, G/TBT/N/KEN/1682, G/TBT/N/RWA/1064, G/TBT/N/TZA/1181, G/TBT/N/UGA/2019</v>
      </c>
      <c r="C251" s="6" t="s">
        <v>376</v>
      </c>
      <c r="D251" s="8" t="s">
        <v>781</v>
      </c>
      <c r="E251" s="8" t="s">
        <v>782</v>
      </c>
      <c r="F251" s="8" t="s">
        <v>772</v>
      </c>
      <c r="G251" s="8" t="s">
        <v>783</v>
      </c>
      <c r="H251" s="8" t="s">
        <v>774</v>
      </c>
      <c r="I251" s="8" t="s">
        <v>775</v>
      </c>
      <c r="J251" s="8" t="s">
        <v>61</v>
      </c>
      <c r="K251" s="6"/>
      <c r="L251" s="7">
        <v>45632</v>
      </c>
      <c r="M251" s="6" t="s">
        <v>22</v>
      </c>
      <c r="N251" s="8" t="s">
        <v>784</v>
      </c>
      <c r="O251" s="6" t="str">
        <f>HYPERLINK("https://docs.wto.org/imrd/directdoc.asp?DDFDocuments/t/G/TBTN24/BDI515.DOCX", "https://docs.wto.org/imrd/directdoc.asp?DDFDocuments/t/G/TBTN24/BDI515.DOCX")</f>
        <v>https://docs.wto.org/imrd/directdoc.asp?DDFDocuments/t/G/TBTN24/BDI515.DOCX</v>
      </c>
      <c r="P251" s="6" t="str">
        <f>HYPERLINK("https://docs.wto.org/imrd/directdoc.asp?DDFDocuments/u/G/TBTN24/BDI515.DOCX", "https://docs.wto.org/imrd/directdoc.asp?DDFDocuments/u/G/TBTN24/BDI515.DOCX")</f>
        <v>https://docs.wto.org/imrd/directdoc.asp?DDFDocuments/u/G/TBTN24/BDI515.DOCX</v>
      </c>
      <c r="Q251" s="6" t="str">
        <f>HYPERLINK("https://docs.wto.org/imrd/directdoc.asp?DDFDocuments/v/G/TBTN24/BDI515.DOCX", "https://docs.wto.org/imrd/directdoc.asp?DDFDocuments/v/G/TBTN24/BDI515.DOCX")</f>
        <v>https://docs.wto.org/imrd/directdoc.asp?DDFDocuments/v/G/TBTN24/BDI515.DOCX</v>
      </c>
    </row>
    <row r="252" spans="1:17" ht="43.2" x14ac:dyDescent="0.3">
      <c r="A252" s="10" t="s">
        <v>1093</v>
      </c>
      <c r="B252" s="9" t="str">
        <f>HYPERLINK("https://eping.wto.org/en/Search?viewData= G/TBT/N/BDI/514, G/TBT/N/KEN/1681, G/TBT/N/RWA/1063, G/TBT/N/TZA/1180, G/TBT/N/UGA/2018"," G/TBT/N/BDI/514, G/TBT/N/KEN/1681, G/TBT/N/RWA/1063, G/TBT/N/TZA/1180, G/TBT/N/UGA/2018")</f>
        <v xml:space="preserve"> G/TBT/N/BDI/514, G/TBT/N/KEN/1681, G/TBT/N/RWA/1063, G/TBT/N/TZA/1180, G/TBT/N/UGA/2018</v>
      </c>
      <c r="C252" s="6" t="s">
        <v>327</v>
      </c>
      <c r="D252" s="8" t="s">
        <v>801</v>
      </c>
      <c r="E252" s="8" t="s">
        <v>802</v>
      </c>
      <c r="F252" s="8" t="s">
        <v>772</v>
      </c>
      <c r="G252" s="8" t="s">
        <v>803</v>
      </c>
      <c r="H252" s="8" t="s">
        <v>774</v>
      </c>
      <c r="I252" s="8" t="s">
        <v>775</v>
      </c>
      <c r="J252" s="8" t="s">
        <v>61</v>
      </c>
      <c r="K252" s="6"/>
      <c r="L252" s="7">
        <v>45632</v>
      </c>
      <c r="M252" s="6" t="s">
        <v>22</v>
      </c>
      <c r="N252" s="8" t="s">
        <v>804</v>
      </c>
      <c r="O252" s="6" t="str">
        <f>HYPERLINK("https://docs.wto.org/imrd/directdoc.asp?DDFDocuments/t/G/TBTN24/BDI514.DOCX", "https://docs.wto.org/imrd/directdoc.asp?DDFDocuments/t/G/TBTN24/BDI514.DOCX")</f>
        <v>https://docs.wto.org/imrd/directdoc.asp?DDFDocuments/t/G/TBTN24/BDI514.DOCX</v>
      </c>
      <c r="P252" s="6" t="str">
        <f>HYPERLINK("https://docs.wto.org/imrd/directdoc.asp?DDFDocuments/u/G/TBTN24/BDI514.DOCX", "https://docs.wto.org/imrd/directdoc.asp?DDFDocuments/u/G/TBTN24/BDI514.DOCX")</f>
        <v>https://docs.wto.org/imrd/directdoc.asp?DDFDocuments/u/G/TBTN24/BDI514.DOCX</v>
      </c>
      <c r="Q252" s="6" t="str">
        <f>HYPERLINK("https://docs.wto.org/imrd/directdoc.asp?DDFDocuments/v/G/TBTN24/BDI514.DOCX", "https://docs.wto.org/imrd/directdoc.asp?DDFDocuments/v/G/TBTN24/BDI514.DOCX")</f>
        <v>https://docs.wto.org/imrd/directdoc.asp?DDFDocuments/v/G/TBTN24/BDI514.DOCX</v>
      </c>
    </row>
    <row r="253" spans="1:17" ht="43.2" x14ac:dyDescent="0.3">
      <c r="A253" s="10" t="s">
        <v>1093</v>
      </c>
      <c r="B253" s="9" t="str">
        <f>HYPERLINK("https://eping.wto.org/en/Search?viewData= G/TBT/N/BDI/513, G/TBT/N/KEN/1680, G/TBT/N/RWA/1062, G/TBT/N/TZA/1179, G/TBT/N/UGA/2017"," G/TBT/N/BDI/513, G/TBT/N/KEN/1680, G/TBT/N/RWA/1062, G/TBT/N/TZA/1179, G/TBT/N/UGA/2017")</f>
        <v xml:space="preserve"> G/TBT/N/BDI/513, G/TBT/N/KEN/1680, G/TBT/N/RWA/1062, G/TBT/N/TZA/1179, G/TBT/N/UGA/2017</v>
      </c>
      <c r="C253" s="6" t="s">
        <v>381</v>
      </c>
      <c r="D253" s="8" t="s">
        <v>770</v>
      </c>
      <c r="E253" s="8" t="s">
        <v>771</v>
      </c>
      <c r="F253" s="8" t="s">
        <v>772</v>
      </c>
      <c r="G253" s="8" t="s">
        <v>773</v>
      </c>
      <c r="H253" s="8" t="s">
        <v>774</v>
      </c>
      <c r="I253" s="8" t="s">
        <v>775</v>
      </c>
      <c r="J253" s="8" t="s">
        <v>61</v>
      </c>
      <c r="K253" s="6"/>
      <c r="L253" s="7">
        <v>45632</v>
      </c>
      <c r="M253" s="6" t="s">
        <v>22</v>
      </c>
      <c r="N253" s="8" t="s">
        <v>776</v>
      </c>
      <c r="O253" s="6" t="str">
        <f>HYPERLINK("https://docs.wto.org/imrd/directdoc.asp?DDFDocuments/t/G/TBTN24/BDI513.DOCX", "https://docs.wto.org/imrd/directdoc.asp?DDFDocuments/t/G/TBTN24/BDI513.DOCX")</f>
        <v>https://docs.wto.org/imrd/directdoc.asp?DDFDocuments/t/G/TBTN24/BDI513.DOCX</v>
      </c>
      <c r="P253" s="6" t="str">
        <f>HYPERLINK("https://docs.wto.org/imrd/directdoc.asp?DDFDocuments/u/G/TBTN24/BDI513.DOCX", "https://docs.wto.org/imrd/directdoc.asp?DDFDocuments/u/G/TBTN24/BDI513.DOCX")</f>
        <v>https://docs.wto.org/imrd/directdoc.asp?DDFDocuments/u/G/TBTN24/BDI513.DOCX</v>
      </c>
      <c r="Q253" s="6" t="str">
        <f>HYPERLINK("https://docs.wto.org/imrd/directdoc.asp?DDFDocuments/v/G/TBTN24/BDI513.DOCX", "https://docs.wto.org/imrd/directdoc.asp?DDFDocuments/v/G/TBTN24/BDI513.DOCX")</f>
        <v>https://docs.wto.org/imrd/directdoc.asp?DDFDocuments/v/G/TBTN24/BDI513.DOCX</v>
      </c>
    </row>
    <row r="254" spans="1:17" ht="43.2" x14ac:dyDescent="0.3">
      <c r="A254" s="10" t="s">
        <v>1093</v>
      </c>
      <c r="B254" s="9" t="str">
        <f>HYPERLINK("https://eping.wto.org/en/Search?viewData= G/TBT/N/BDI/514, G/TBT/N/KEN/1681, G/TBT/N/RWA/1063, G/TBT/N/TZA/1180, G/TBT/N/UGA/2018"," G/TBT/N/BDI/514, G/TBT/N/KEN/1681, G/TBT/N/RWA/1063, G/TBT/N/TZA/1180, G/TBT/N/UGA/2018")</f>
        <v xml:space="preserve"> G/TBT/N/BDI/514, G/TBT/N/KEN/1681, G/TBT/N/RWA/1063, G/TBT/N/TZA/1180, G/TBT/N/UGA/2018</v>
      </c>
      <c r="C254" s="6" t="s">
        <v>342</v>
      </c>
      <c r="D254" s="8" t="s">
        <v>801</v>
      </c>
      <c r="E254" s="8" t="s">
        <v>802</v>
      </c>
      <c r="F254" s="8" t="s">
        <v>772</v>
      </c>
      <c r="G254" s="8" t="s">
        <v>803</v>
      </c>
      <c r="H254" s="8" t="s">
        <v>774</v>
      </c>
      <c r="I254" s="8" t="s">
        <v>775</v>
      </c>
      <c r="J254" s="8" t="s">
        <v>61</v>
      </c>
      <c r="K254" s="6"/>
      <c r="L254" s="7">
        <v>45632</v>
      </c>
      <c r="M254" s="6" t="s">
        <v>22</v>
      </c>
      <c r="N254" s="8" t="s">
        <v>804</v>
      </c>
      <c r="O254" s="6" t="str">
        <f>HYPERLINK("https://docs.wto.org/imrd/directdoc.asp?DDFDocuments/t/G/TBTN24/BDI514.DOCX", "https://docs.wto.org/imrd/directdoc.asp?DDFDocuments/t/G/TBTN24/BDI514.DOCX")</f>
        <v>https://docs.wto.org/imrd/directdoc.asp?DDFDocuments/t/G/TBTN24/BDI514.DOCX</v>
      </c>
      <c r="P254" s="6" t="str">
        <f>HYPERLINK("https://docs.wto.org/imrd/directdoc.asp?DDFDocuments/u/G/TBTN24/BDI514.DOCX", "https://docs.wto.org/imrd/directdoc.asp?DDFDocuments/u/G/TBTN24/BDI514.DOCX")</f>
        <v>https://docs.wto.org/imrd/directdoc.asp?DDFDocuments/u/G/TBTN24/BDI514.DOCX</v>
      </c>
      <c r="Q254" s="6" t="str">
        <f>HYPERLINK("https://docs.wto.org/imrd/directdoc.asp?DDFDocuments/v/G/TBTN24/BDI514.DOCX", "https://docs.wto.org/imrd/directdoc.asp?DDFDocuments/v/G/TBTN24/BDI514.DOCX")</f>
        <v>https://docs.wto.org/imrd/directdoc.asp?DDFDocuments/v/G/TBTN24/BDI514.DOCX</v>
      </c>
    </row>
    <row r="255" spans="1:17" ht="43.2" x14ac:dyDescent="0.3">
      <c r="A255" s="10" t="s">
        <v>1093</v>
      </c>
      <c r="B255" s="9" t="str">
        <f>HYPERLINK("https://eping.wto.org/en/Search?viewData= G/TBT/N/BDI/514, G/TBT/N/KEN/1681, G/TBT/N/RWA/1063, G/TBT/N/TZA/1180, G/TBT/N/UGA/2018"," G/TBT/N/BDI/514, G/TBT/N/KEN/1681, G/TBT/N/RWA/1063, G/TBT/N/TZA/1180, G/TBT/N/UGA/2018")</f>
        <v xml:space="preserve"> G/TBT/N/BDI/514, G/TBT/N/KEN/1681, G/TBT/N/RWA/1063, G/TBT/N/TZA/1180, G/TBT/N/UGA/2018</v>
      </c>
      <c r="C255" s="6" t="s">
        <v>376</v>
      </c>
      <c r="D255" s="8" t="s">
        <v>801</v>
      </c>
      <c r="E255" s="8" t="s">
        <v>802</v>
      </c>
      <c r="F255" s="8" t="s">
        <v>772</v>
      </c>
      <c r="G255" s="8" t="s">
        <v>803</v>
      </c>
      <c r="H255" s="8" t="s">
        <v>774</v>
      </c>
      <c r="I255" s="8" t="s">
        <v>775</v>
      </c>
      <c r="J255" s="8" t="s">
        <v>61</v>
      </c>
      <c r="K255" s="6"/>
      <c r="L255" s="7">
        <v>45632</v>
      </c>
      <c r="M255" s="6" t="s">
        <v>22</v>
      </c>
      <c r="N255" s="8" t="s">
        <v>804</v>
      </c>
      <c r="O255" s="6" t="str">
        <f>HYPERLINK("https://docs.wto.org/imrd/directdoc.asp?DDFDocuments/t/G/TBTN24/BDI514.DOCX", "https://docs.wto.org/imrd/directdoc.asp?DDFDocuments/t/G/TBTN24/BDI514.DOCX")</f>
        <v>https://docs.wto.org/imrd/directdoc.asp?DDFDocuments/t/G/TBTN24/BDI514.DOCX</v>
      </c>
      <c r="P255" s="6" t="str">
        <f>HYPERLINK("https://docs.wto.org/imrd/directdoc.asp?DDFDocuments/u/G/TBTN24/BDI514.DOCX", "https://docs.wto.org/imrd/directdoc.asp?DDFDocuments/u/G/TBTN24/BDI514.DOCX")</f>
        <v>https://docs.wto.org/imrd/directdoc.asp?DDFDocuments/u/G/TBTN24/BDI514.DOCX</v>
      </c>
      <c r="Q255" s="6" t="str">
        <f>HYPERLINK("https://docs.wto.org/imrd/directdoc.asp?DDFDocuments/v/G/TBTN24/BDI514.DOCX", "https://docs.wto.org/imrd/directdoc.asp?DDFDocuments/v/G/TBTN24/BDI514.DOCX")</f>
        <v>https://docs.wto.org/imrd/directdoc.asp?DDFDocuments/v/G/TBTN24/BDI514.DOCX</v>
      </c>
    </row>
    <row r="256" spans="1:17" ht="43.2" x14ac:dyDescent="0.3">
      <c r="A256" s="10" t="s">
        <v>1093</v>
      </c>
      <c r="B256" s="9" t="str">
        <f>HYPERLINK("https://eping.wto.org/en/Search?viewData= G/TBT/N/BDI/513, G/TBT/N/KEN/1680, G/TBT/N/RWA/1062, G/TBT/N/TZA/1179, G/TBT/N/UGA/2017"," G/TBT/N/BDI/513, G/TBT/N/KEN/1680, G/TBT/N/RWA/1062, G/TBT/N/TZA/1179, G/TBT/N/UGA/2017")</f>
        <v xml:space="preserve"> G/TBT/N/BDI/513, G/TBT/N/KEN/1680, G/TBT/N/RWA/1062, G/TBT/N/TZA/1179, G/TBT/N/UGA/2017</v>
      </c>
      <c r="C256" s="6" t="s">
        <v>327</v>
      </c>
      <c r="D256" s="8" t="s">
        <v>770</v>
      </c>
      <c r="E256" s="8" t="s">
        <v>771</v>
      </c>
      <c r="F256" s="8" t="s">
        <v>772</v>
      </c>
      <c r="G256" s="8" t="s">
        <v>773</v>
      </c>
      <c r="H256" s="8" t="s">
        <v>774</v>
      </c>
      <c r="I256" s="8" t="s">
        <v>775</v>
      </c>
      <c r="J256" s="8" t="s">
        <v>61</v>
      </c>
      <c r="K256" s="6"/>
      <c r="L256" s="7">
        <v>45632</v>
      </c>
      <c r="M256" s="6" t="s">
        <v>22</v>
      </c>
      <c r="N256" s="8" t="s">
        <v>776</v>
      </c>
      <c r="O256" s="6" t="str">
        <f>HYPERLINK("https://docs.wto.org/imrd/directdoc.asp?DDFDocuments/t/G/TBTN24/BDI513.DOCX", "https://docs.wto.org/imrd/directdoc.asp?DDFDocuments/t/G/TBTN24/BDI513.DOCX")</f>
        <v>https://docs.wto.org/imrd/directdoc.asp?DDFDocuments/t/G/TBTN24/BDI513.DOCX</v>
      </c>
      <c r="P256" s="6" t="str">
        <f>HYPERLINK("https://docs.wto.org/imrd/directdoc.asp?DDFDocuments/u/G/TBTN24/BDI513.DOCX", "https://docs.wto.org/imrd/directdoc.asp?DDFDocuments/u/G/TBTN24/BDI513.DOCX")</f>
        <v>https://docs.wto.org/imrd/directdoc.asp?DDFDocuments/u/G/TBTN24/BDI513.DOCX</v>
      </c>
      <c r="Q256" s="6" t="str">
        <f>HYPERLINK("https://docs.wto.org/imrd/directdoc.asp?DDFDocuments/v/G/TBTN24/BDI513.DOCX", "https://docs.wto.org/imrd/directdoc.asp?DDFDocuments/v/G/TBTN24/BDI513.DOCX")</f>
        <v>https://docs.wto.org/imrd/directdoc.asp?DDFDocuments/v/G/TBTN24/BDI513.DOCX</v>
      </c>
    </row>
    <row r="257" spans="1:17" ht="43.2" x14ac:dyDescent="0.3">
      <c r="A257" s="10" t="s">
        <v>1093</v>
      </c>
      <c r="B257" s="9" t="str">
        <f>HYPERLINK("https://eping.wto.org/en/Search?viewData= G/TBT/N/BDI/514, G/TBT/N/KEN/1681, G/TBT/N/RWA/1063, G/TBT/N/TZA/1180, G/TBT/N/UGA/2018"," G/TBT/N/BDI/514, G/TBT/N/KEN/1681, G/TBT/N/RWA/1063, G/TBT/N/TZA/1180, G/TBT/N/UGA/2018")</f>
        <v xml:space="preserve"> G/TBT/N/BDI/514, G/TBT/N/KEN/1681, G/TBT/N/RWA/1063, G/TBT/N/TZA/1180, G/TBT/N/UGA/2018</v>
      </c>
      <c r="C257" s="6" t="s">
        <v>387</v>
      </c>
      <c r="D257" s="8" t="s">
        <v>801</v>
      </c>
      <c r="E257" s="8" t="s">
        <v>802</v>
      </c>
      <c r="F257" s="8" t="s">
        <v>772</v>
      </c>
      <c r="G257" s="8" t="s">
        <v>803</v>
      </c>
      <c r="H257" s="8" t="s">
        <v>774</v>
      </c>
      <c r="I257" s="8" t="s">
        <v>775</v>
      </c>
      <c r="J257" s="8" t="s">
        <v>61</v>
      </c>
      <c r="K257" s="6"/>
      <c r="L257" s="7">
        <v>45632</v>
      </c>
      <c r="M257" s="6" t="s">
        <v>22</v>
      </c>
      <c r="N257" s="8" t="s">
        <v>804</v>
      </c>
      <c r="O257" s="6" t="str">
        <f>HYPERLINK("https://docs.wto.org/imrd/directdoc.asp?DDFDocuments/t/G/TBTN24/BDI514.DOCX", "https://docs.wto.org/imrd/directdoc.asp?DDFDocuments/t/G/TBTN24/BDI514.DOCX")</f>
        <v>https://docs.wto.org/imrd/directdoc.asp?DDFDocuments/t/G/TBTN24/BDI514.DOCX</v>
      </c>
      <c r="P257" s="6" t="str">
        <f>HYPERLINK("https://docs.wto.org/imrd/directdoc.asp?DDFDocuments/u/G/TBTN24/BDI514.DOCX", "https://docs.wto.org/imrd/directdoc.asp?DDFDocuments/u/G/TBTN24/BDI514.DOCX")</f>
        <v>https://docs.wto.org/imrd/directdoc.asp?DDFDocuments/u/G/TBTN24/BDI514.DOCX</v>
      </c>
      <c r="Q257" s="6" t="str">
        <f>HYPERLINK("https://docs.wto.org/imrd/directdoc.asp?DDFDocuments/v/G/TBTN24/BDI514.DOCX", "https://docs.wto.org/imrd/directdoc.asp?DDFDocuments/v/G/TBTN24/BDI514.DOCX")</f>
        <v>https://docs.wto.org/imrd/directdoc.asp?DDFDocuments/v/G/TBTN24/BDI514.DOCX</v>
      </c>
    </row>
    <row r="258" spans="1:17" ht="43.2" x14ac:dyDescent="0.3">
      <c r="A258" s="10" t="s">
        <v>1093</v>
      </c>
      <c r="B258" s="9" t="str">
        <f>HYPERLINK("https://eping.wto.org/en/Search?viewData= G/TBT/N/BDI/515, G/TBT/N/KEN/1682, G/TBT/N/RWA/1064, G/TBT/N/TZA/1181, G/TBT/N/UGA/2019"," G/TBT/N/BDI/515, G/TBT/N/KEN/1682, G/TBT/N/RWA/1064, G/TBT/N/TZA/1181, G/TBT/N/UGA/2019")</f>
        <v xml:space="preserve"> G/TBT/N/BDI/515, G/TBT/N/KEN/1682, G/TBT/N/RWA/1064, G/TBT/N/TZA/1181, G/TBT/N/UGA/2019</v>
      </c>
      <c r="C258" s="6" t="s">
        <v>327</v>
      </c>
      <c r="D258" s="8" t="s">
        <v>781</v>
      </c>
      <c r="E258" s="8" t="s">
        <v>782</v>
      </c>
      <c r="F258" s="8" t="s">
        <v>772</v>
      </c>
      <c r="G258" s="8" t="s">
        <v>783</v>
      </c>
      <c r="H258" s="8" t="s">
        <v>774</v>
      </c>
      <c r="I258" s="8" t="s">
        <v>775</v>
      </c>
      <c r="J258" s="8" t="s">
        <v>61</v>
      </c>
      <c r="K258" s="6"/>
      <c r="L258" s="7">
        <v>45632</v>
      </c>
      <c r="M258" s="6" t="s">
        <v>22</v>
      </c>
      <c r="N258" s="8" t="s">
        <v>784</v>
      </c>
      <c r="O258" s="6" t="str">
        <f>HYPERLINK("https://docs.wto.org/imrd/directdoc.asp?DDFDocuments/t/G/TBTN24/BDI515.DOCX", "https://docs.wto.org/imrd/directdoc.asp?DDFDocuments/t/G/TBTN24/BDI515.DOCX")</f>
        <v>https://docs.wto.org/imrd/directdoc.asp?DDFDocuments/t/G/TBTN24/BDI515.DOCX</v>
      </c>
      <c r="P258" s="6" t="str">
        <f>HYPERLINK("https://docs.wto.org/imrd/directdoc.asp?DDFDocuments/u/G/TBTN24/BDI515.DOCX", "https://docs.wto.org/imrd/directdoc.asp?DDFDocuments/u/G/TBTN24/BDI515.DOCX")</f>
        <v>https://docs.wto.org/imrd/directdoc.asp?DDFDocuments/u/G/TBTN24/BDI515.DOCX</v>
      </c>
      <c r="Q258" s="6" t="str">
        <f>HYPERLINK("https://docs.wto.org/imrd/directdoc.asp?DDFDocuments/v/G/TBTN24/BDI515.DOCX", "https://docs.wto.org/imrd/directdoc.asp?DDFDocuments/v/G/TBTN24/BDI515.DOCX")</f>
        <v>https://docs.wto.org/imrd/directdoc.asp?DDFDocuments/v/G/TBTN24/BDI515.DOCX</v>
      </c>
    </row>
    <row r="259" spans="1:17" ht="43.2" x14ac:dyDescent="0.3">
      <c r="A259" s="10" t="s">
        <v>1093</v>
      </c>
      <c r="B259" s="9" t="str">
        <f>HYPERLINK("https://eping.wto.org/en/Search?viewData= G/TBT/N/BDI/512, G/TBT/N/KEN/1679, G/TBT/N/RWA/1061, G/TBT/N/TZA/1178, G/TBT/N/UGA/2016"," G/TBT/N/BDI/512, G/TBT/N/KEN/1679, G/TBT/N/RWA/1061, G/TBT/N/TZA/1178, G/TBT/N/UGA/2016")</f>
        <v xml:space="preserve"> G/TBT/N/BDI/512, G/TBT/N/KEN/1679, G/TBT/N/RWA/1061, G/TBT/N/TZA/1178, G/TBT/N/UGA/2016</v>
      </c>
      <c r="C259" s="6" t="s">
        <v>376</v>
      </c>
      <c r="D259" s="8" t="s">
        <v>777</v>
      </c>
      <c r="E259" s="8" t="s">
        <v>778</v>
      </c>
      <c r="F259" s="8" t="s">
        <v>766</v>
      </c>
      <c r="G259" s="8" t="s">
        <v>779</v>
      </c>
      <c r="H259" s="8" t="s">
        <v>774</v>
      </c>
      <c r="I259" s="8" t="s">
        <v>775</v>
      </c>
      <c r="J259" s="8" t="s">
        <v>61</v>
      </c>
      <c r="K259" s="6"/>
      <c r="L259" s="7">
        <v>45632</v>
      </c>
      <c r="M259" s="6" t="s">
        <v>22</v>
      </c>
      <c r="N259" s="8" t="s">
        <v>780</v>
      </c>
      <c r="O259" s="6" t="str">
        <f>HYPERLINK("https://docs.wto.org/imrd/directdoc.asp?DDFDocuments/t/G/TBTN24/BDI512.DOCX", "https://docs.wto.org/imrd/directdoc.asp?DDFDocuments/t/G/TBTN24/BDI512.DOCX")</f>
        <v>https://docs.wto.org/imrd/directdoc.asp?DDFDocuments/t/G/TBTN24/BDI512.DOCX</v>
      </c>
      <c r="P259" s="6" t="str">
        <f>HYPERLINK("https://docs.wto.org/imrd/directdoc.asp?DDFDocuments/u/G/TBTN24/BDI512.DOCX", "https://docs.wto.org/imrd/directdoc.asp?DDFDocuments/u/G/TBTN24/BDI512.DOCX")</f>
        <v>https://docs.wto.org/imrd/directdoc.asp?DDFDocuments/u/G/TBTN24/BDI512.DOCX</v>
      </c>
      <c r="Q259" s="6" t="str">
        <f>HYPERLINK("https://docs.wto.org/imrd/directdoc.asp?DDFDocuments/v/G/TBTN24/BDI512.DOCX", "https://docs.wto.org/imrd/directdoc.asp?DDFDocuments/v/G/TBTN24/BDI512.DOCX")</f>
        <v>https://docs.wto.org/imrd/directdoc.asp?DDFDocuments/v/G/TBTN24/BDI512.DOCX</v>
      </c>
    </row>
    <row r="260" spans="1:17" ht="43.2" x14ac:dyDescent="0.3">
      <c r="A260" s="10" t="s">
        <v>1093</v>
      </c>
      <c r="B260" s="9" t="str">
        <f>HYPERLINK("https://eping.wto.org/en/Search?viewData= G/TBT/N/BDI/515, G/TBT/N/KEN/1682, G/TBT/N/RWA/1064, G/TBT/N/TZA/1181, G/TBT/N/UGA/2019"," G/TBT/N/BDI/515, G/TBT/N/KEN/1682, G/TBT/N/RWA/1064, G/TBT/N/TZA/1181, G/TBT/N/UGA/2019")</f>
        <v xml:space="preserve"> G/TBT/N/BDI/515, G/TBT/N/KEN/1682, G/TBT/N/RWA/1064, G/TBT/N/TZA/1181, G/TBT/N/UGA/2019</v>
      </c>
      <c r="C260" s="6" t="s">
        <v>387</v>
      </c>
      <c r="D260" s="8" t="s">
        <v>781</v>
      </c>
      <c r="E260" s="8" t="s">
        <v>782</v>
      </c>
      <c r="F260" s="8" t="s">
        <v>772</v>
      </c>
      <c r="G260" s="8" t="s">
        <v>783</v>
      </c>
      <c r="H260" s="8" t="s">
        <v>774</v>
      </c>
      <c r="I260" s="8" t="s">
        <v>775</v>
      </c>
      <c r="J260" s="8" t="s">
        <v>61</v>
      </c>
      <c r="K260" s="6"/>
      <c r="L260" s="7">
        <v>45632</v>
      </c>
      <c r="M260" s="6" t="s">
        <v>22</v>
      </c>
      <c r="N260" s="8" t="s">
        <v>784</v>
      </c>
      <c r="O260" s="6" t="str">
        <f>HYPERLINK("https://docs.wto.org/imrd/directdoc.asp?DDFDocuments/t/G/TBTN24/BDI515.DOCX", "https://docs.wto.org/imrd/directdoc.asp?DDFDocuments/t/G/TBTN24/BDI515.DOCX")</f>
        <v>https://docs.wto.org/imrd/directdoc.asp?DDFDocuments/t/G/TBTN24/BDI515.DOCX</v>
      </c>
      <c r="P260" s="6" t="str">
        <f>HYPERLINK("https://docs.wto.org/imrd/directdoc.asp?DDFDocuments/u/G/TBTN24/BDI515.DOCX", "https://docs.wto.org/imrd/directdoc.asp?DDFDocuments/u/G/TBTN24/BDI515.DOCX")</f>
        <v>https://docs.wto.org/imrd/directdoc.asp?DDFDocuments/u/G/TBTN24/BDI515.DOCX</v>
      </c>
      <c r="Q260" s="6" t="str">
        <f>HYPERLINK("https://docs.wto.org/imrd/directdoc.asp?DDFDocuments/v/G/TBTN24/BDI515.DOCX", "https://docs.wto.org/imrd/directdoc.asp?DDFDocuments/v/G/TBTN24/BDI515.DOCX")</f>
        <v>https://docs.wto.org/imrd/directdoc.asp?DDFDocuments/v/G/TBTN24/BDI515.DOCX</v>
      </c>
    </row>
    <row r="261" spans="1:17" ht="57.6" x14ac:dyDescent="0.3">
      <c r="A261" s="10" t="s">
        <v>1092</v>
      </c>
      <c r="B261" s="9" t="str">
        <f>HYPERLINK("https://eping.wto.org/en/Search?viewData= G/TBT/N/BDI/511, G/TBT/N/KEN/1678, G/TBT/N/RWA/1060, G/TBT/N/TZA/1177, G/TBT/N/UGA/2015"," G/TBT/N/BDI/511, G/TBT/N/KEN/1678, G/TBT/N/RWA/1060, G/TBT/N/TZA/1177, G/TBT/N/UGA/2015")</f>
        <v xml:space="preserve"> G/TBT/N/BDI/511, G/TBT/N/KEN/1678, G/TBT/N/RWA/1060, G/TBT/N/TZA/1177, G/TBT/N/UGA/2015</v>
      </c>
      <c r="C261" s="6" t="s">
        <v>376</v>
      </c>
      <c r="D261" s="8" t="s">
        <v>764</v>
      </c>
      <c r="E261" s="8" t="s">
        <v>765</v>
      </c>
      <c r="F261" s="8" t="s">
        <v>766</v>
      </c>
      <c r="G261" s="8" t="s">
        <v>767</v>
      </c>
      <c r="H261" s="8" t="s">
        <v>317</v>
      </c>
      <c r="I261" s="8" t="s">
        <v>768</v>
      </c>
      <c r="J261" s="8" t="s">
        <v>61</v>
      </c>
      <c r="K261" s="6"/>
      <c r="L261" s="7">
        <v>45632</v>
      </c>
      <c r="M261" s="6" t="s">
        <v>22</v>
      </c>
      <c r="N261" s="8" t="s">
        <v>769</v>
      </c>
      <c r="O261" s="6" t="str">
        <f>HYPERLINK("https://docs.wto.org/imrd/directdoc.asp?DDFDocuments/t/G/TBTN24/BDI511.DOCX", "https://docs.wto.org/imrd/directdoc.asp?DDFDocuments/t/G/TBTN24/BDI511.DOCX")</f>
        <v>https://docs.wto.org/imrd/directdoc.asp?DDFDocuments/t/G/TBTN24/BDI511.DOCX</v>
      </c>
      <c r="P261" s="6" t="str">
        <f>HYPERLINK("https://docs.wto.org/imrd/directdoc.asp?DDFDocuments/u/G/TBTN24/BDI511.DOCX", "https://docs.wto.org/imrd/directdoc.asp?DDFDocuments/u/G/TBTN24/BDI511.DOCX")</f>
        <v>https://docs.wto.org/imrd/directdoc.asp?DDFDocuments/u/G/TBTN24/BDI511.DOCX</v>
      </c>
      <c r="Q261" s="6" t="str">
        <f>HYPERLINK("https://docs.wto.org/imrd/directdoc.asp?DDFDocuments/v/G/TBTN24/BDI511.DOCX", "https://docs.wto.org/imrd/directdoc.asp?DDFDocuments/v/G/TBTN24/BDI511.DOCX")</f>
        <v>https://docs.wto.org/imrd/directdoc.asp?DDFDocuments/v/G/TBTN24/BDI511.DOCX</v>
      </c>
    </row>
    <row r="262" spans="1:17" ht="57.6" x14ac:dyDescent="0.3">
      <c r="A262" s="10" t="s">
        <v>1092</v>
      </c>
      <c r="B262" s="9" t="str">
        <f>HYPERLINK("https://eping.wto.org/en/Search?viewData= G/TBT/N/BDI/511, G/TBT/N/KEN/1678, G/TBT/N/RWA/1060, G/TBT/N/TZA/1177, G/TBT/N/UGA/2015"," G/TBT/N/BDI/511, G/TBT/N/KEN/1678, G/TBT/N/RWA/1060, G/TBT/N/TZA/1177, G/TBT/N/UGA/2015")</f>
        <v xml:space="preserve"> G/TBT/N/BDI/511, G/TBT/N/KEN/1678, G/TBT/N/RWA/1060, G/TBT/N/TZA/1177, G/TBT/N/UGA/2015</v>
      </c>
      <c r="C262" s="6" t="s">
        <v>381</v>
      </c>
      <c r="D262" s="8" t="s">
        <v>764</v>
      </c>
      <c r="E262" s="8" t="s">
        <v>765</v>
      </c>
      <c r="F262" s="8" t="s">
        <v>766</v>
      </c>
      <c r="G262" s="8" t="s">
        <v>767</v>
      </c>
      <c r="H262" s="8" t="s">
        <v>317</v>
      </c>
      <c r="I262" s="8" t="s">
        <v>768</v>
      </c>
      <c r="J262" s="8" t="s">
        <v>61</v>
      </c>
      <c r="K262" s="6"/>
      <c r="L262" s="7">
        <v>45632</v>
      </c>
      <c r="M262" s="6" t="s">
        <v>22</v>
      </c>
      <c r="N262" s="8" t="s">
        <v>769</v>
      </c>
      <c r="O262" s="6" t="str">
        <f>HYPERLINK("https://docs.wto.org/imrd/directdoc.asp?DDFDocuments/t/G/TBTN24/BDI511.DOCX", "https://docs.wto.org/imrd/directdoc.asp?DDFDocuments/t/G/TBTN24/BDI511.DOCX")</f>
        <v>https://docs.wto.org/imrd/directdoc.asp?DDFDocuments/t/G/TBTN24/BDI511.DOCX</v>
      </c>
      <c r="P262" s="6" t="str">
        <f>HYPERLINK("https://docs.wto.org/imrd/directdoc.asp?DDFDocuments/u/G/TBTN24/BDI511.DOCX", "https://docs.wto.org/imrd/directdoc.asp?DDFDocuments/u/G/TBTN24/BDI511.DOCX")</f>
        <v>https://docs.wto.org/imrd/directdoc.asp?DDFDocuments/u/G/TBTN24/BDI511.DOCX</v>
      </c>
      <c r="Q262" s="6" t="str">
        <f>HYPERLINK("https://docs.wto.org/imrd/directdoc.asp?DDFDocuments/v/G/TBTN24/BDI511.DOCX", "https://docs.wto.org/imrd/directdoc.asp?DDFDocuments/v/G/TBTN24/BDI511.DOCX")</f>
        <v>https://docs.wto.org/imrd/directdoc.asp?DDFDocuments/v/G/TBTN24/BDI511.DOCX</v>
      </c>
    </row>
    <row r="263" spans="1:17" ht="57.6" x14ac:dyDescent="0.3">
      <c r="A263" s="10" t="s">
        <v>1092</v>
      </c>
      <c r="B263" s="9" t="str">
        <f>HYPERLINK("https://eping.wto.org/en/Search?viewData= G/TBT/N/BDI/511, G/TBT/N/KEN/1678, G/TBT/N/RWA/1060, G/TBT/N/TZA/1177, G/TBT/N/UGA/2015"," G/TBT/N/BDI/511, G/TBT/N/KEN/1678, G/TBT/N/RWA/1060, G/TBT/N/TZA/1177, G/TBT/N/UGA/2015")</f>
        <v xml:space="preserve"> G/TBT/N/BDI/511, G/TBT/N/KEN/1678, G/TBT/N/RWA/1060, G/TBT/N/TZA/1177, G/TBT/N/UGA/2015</v>
      </c>
      <c r="C263" s="6" t="s">
        <v>342</v>
      </c>
      <c r="D263" s="8" t="s">
        <v>764</v>
      </c>
      <c r="E263" s="8" t="s">
        <v>765</v>
      </c>
      <c r="F263" s="8" t="s">
        <v>766</v>
      </c>
      <c r="G263" s="8" t="s">
        <v>767</v>
      </c>
      <c r="H263" s="8" t="s">
        <v>317</v>
      </c>
      <c r="I263" s="8" t="s">
        <v>768</v>
      </c>
      <c r="J263" s="8" t="s">
        <v>61</v>
      </c>
      <c r="K263" s="6"/>
      <c r="L263" s="7">
        <v>45632</v>
      </c>
      <c r="M263" s="6" t="s">
        <v>22</v>
      </c>
      <c r="N263" s="8" t="s">
        <v>769</v>
      </c>
      <c r="O263" s="6" t="str">
        <f>HYPERLINK("https://docs.wto.org/imrd/directdoc.asp?DDFDocuments/t/G/TBTN24/BDI511.DOCX", "https://docs.wto.org/imrd/directdoc.asp?DDFDocuments/t/G/TBTN24/BDI511.DOCX")</f>
        <v>https://docs.wto.org/imrd/directdoc.asp?DDFDocuments/t/G/TBTN24/BDI511.DOCX</v>
      </c>
      <c r="P263" s="6" t="str">
        <f>HYPERLINK("https://docs.wto.org/imrd/directdoc.asp?DDFDocuments/u/G/TBTN24/BDI511.DOCX", "https://docs.wto.org/imrd/directdoc.asp?DDFDocuments/u/G/TBTN24/BDI511.DOCX")</f>
        <v>https://docs.wto.org/imrd/directdoc.asp?DDFDocuments/u/G/TBTN24/BDI511.DOCX</v>
      </c>
      <c r="Q263" s="6" t="str">
        <f>HYPERLINK("https://docs.wto.org/imrd/directdoc.asp?DDFDocuments/v/G/TBTN24/BDI511.DOCX", "https://docs.wto.org/imrd/directdoc.asp?DDFDocuments/v/G/TBTN24/BDI511.DOCX")</f>
        <v>https://docs.wto.org/imrd/directdoc.asp?DDFDocuments/v/G/TBTN24/BDI511.DOCX</v>
      </c>
    </row>
    <row r="264" spans="1:17" ht="57.6" x14ac:dyDescent="0.3">
      <c r="A264" s="10" t="s">
        <v>1092</v>
      </c>
      <c r="B264" s="9" t="str">
        <f>HYPERLINK("https://eping.wto.org/en/Search?viewData= G/TBT/N/BDI/511, G/TBT/N/KEN/1678, G/TBT/N/RWA/1060, G/TBT/N/TZA/1177, G/TBT/N/UGA/2015"," G/TBT/N/BDI/511, G/TBT/N/KEN/1678, G/TBT/N/RWA/1060, G/TBT/N/TZA/1177, G/TBT/N/UGA/2015")</f>
        <v xml:space="preserve"> G/TBT/N/BDI/511, G/TBT/N/KEN/1678, G/TBT/N/RWA/1060, G/TBT/N/TZA/1177, G/TBT/N/UGA/2015</v>
      </c>
      <c r="C264" s="6" t="s">
        <v>387</v>
      </c>
      <c r="D264" s="8" t="s">
        <v>764</v>
      </c>
      <c r="E264" s="8" t="s">
        <v>765</v>
      </c>
      <c r="F264" s="8" t="s">
        <v>766</v>
      </c>
      <c r="G264" s="8" t="s">
        <v>767</v>
      </c>
      <c r="H264" s="8" t="s">
        <v>317</v>
      </c>
      <c r="I264" s="8" t="s">
        <v>768</v>
      </c>
      <c r="J264" s="8" t="s">
        <v>61</v>
      </c>
      <c r="K264" s="6"/>
      <c r="L264" s="7">
        <v>45632</v>
      </c>
      <c r="M264" s="6" t="s">
        <v>22</v>
      </c>
      <c r="N264" s="8" t="s">
        <v>769</v>
      </c>
      <c r="O264" s="6" t="str">
        <f>HYPERLINK("https://docs.wto.org/imrd/directdoc.asp?DDFDocuments/t/G/TBTN24/BDI511.DOCX", "https://docs.wto.org/imrd/directdoc.asp?DDFDocuments/t/G/TBTN24/BDI511.DOCX")</f>
        <v>https://docs.wto.org/imrd/directdoc.asp?DDFDocuments/t/G/TBTN24/BDI511.DOCX</v>
      </c>
      <c r="P264" s="6" t="str">
        <f>HYPERLINK("https://docs.wto.org/imrd/directdoc.asp?DDFDocuments/u/G/TBTN24/BDI511.DOCX", "https://docs.wto.org/imrd/directdoc.asp?DDFDocuments/u/G/TBTN24/BDI511.DOCX")</f>
        <v>https://docs.wto.org/imrd/directdoc.asp?DDFDocuments/u/G/TBTN24/BDI511.DOCX</v>
      </c>
      <c r="Q264" s="6" t="str">
        <f>HYPERLINK("https://docs.wto.org/imrd/directdoc.asp?DDFDocuments/v/G/TBTN24/BDI511.DOCX", "https://docs.wto.org/imrd/directdoc.asp?DDFDocuments/v/G/TBTN24/BDI511.DOCX")</f>
        <v>https://docs.wto.org/imrd/directdoc.asp?DDFDocuments/v/G/TBTN24/BDI511.DOCX</v>
      </c>
    </row>
    <row r="265" spans="1:17" ht="57.6" x14ac:dyDescent="0.3">
      <c r="A265" s="10" t="s">
        <v>1092</v>
      </c>
      <c r="B265" s="9" t="str">
        <f>HYPERLINK("https://eping.wto.org/en/Search?viewData= G/TBT/N/BDI/511, G/TBT/N/KEN/1678, G/TBT/N/RWA/1060, G/TBT/N/TZA/1177, G/TBT/N/UGA/2015"," G/TBT/N/BDI/511, G/TBT/N/KEN/1678, G/TBT/N/RWA/1060, G/TBT/N/TZA/1177, G/TBT/N/UGA/2015")</f>
        <v xml:space="preserve"> G/TBT/N/BDI/511, G/TBT/N/KEN/1678, G/TBT/N/RWA/1060, G/TBT/N/TZA/1177, G/TBT/N/UGA/2015</v>
      </c>
      <c r="C265" s="6" t="s">
        <v>327</v>
      </c>
      <c r="D265" s="8" t="s">
        <v>764</v>
      </c>
      <c r="E265" s="8" t="s">
        <v>765</v>
      </c>
      <c r="F265" s="8" t="s">
        <v>766</v>
      </c>
      <c r="G265" s="8" t="s">
        <v>767</v>
      </c>
      <c r="H265" s="8" t="s">
        <v>317</v>
      </c>
      <c r="I265" s="8" t="s">
        <v>768</v>
      </c>
      <c r="J265" s="8" t="s">
        <v>61</v>
      </c>
      <c r="K265" s="6"/>
      <c r="L265" s="7">
        <v>45632</v>
      </c>
      <c r="M265" s="6" t="s">
        <v>22</v>
      </c>
      <c r="N265" s="8" t="s">
        <v>769</v>
      </c>
      <c r="O265" s="6" t="str">
        <f>HYPERLINK("https://docs.wto.org/imrd/directdoc.asp?DDFDocuments/t/G/TBTN24/BDI511.DOCX", "https://docs.wto.org/imrd/directdoc.asp?DDFDocuments/t/G/TBTN24/BDI511.DOCX")</f>
        <v>https://docs.wto.org/imrd/directdoc.asp?DDFDocuments/t/G/TBTN24/BDI511.DOCX</v>
      </c>
      <c r="P265" s="6" t="str">
        <f>HYPERLINK("https://docs.wto.org/imrd/directdoc.asp?DDFDocuments/u/G/TBTN24/BDI511.DOCX", "https://docs.wto.org/imrd/directdoc.asp?DDFDocuments/u/G/TBTN24/BDI511.DOCX")</f>
        <v>https://docs.wto.org/imrd/directdoc.asp?DDFDocuments/u/G/TBTN24/BDI511.DOCX</v>
      </c>
      <c r="Q265" s="6" t="str">
        <f>HYPERLINK("https://docs.wto.org/imrd/directdoc.asp?DDFDocuments/v/G/TBTN24/BDI511.DOCX", "https://docs.wto.org/imrd/directdoc.asp?DDFDocuments/v/G/TBTN24/BDI511.DOCX")</f>
        <v>https://docs.wto.org/imrd/directdoc.asp?DDFDocuments/v/G/TBTN24/BDI511.DOCX</v>
      </c>
    </row>
    <row r="266" spans="1:17" ht="43.2" x14ac:dyDescent="0.3">
      <c r="A266" t="s">
        <v>1026</v>
      </c>
      <c r="B266" s="9" t="str">
        <f>HYPERLINK("https://eping.wto.org/en/Search?viewData= G/TBT/N/KWT/698"," G/TBT/N/KWT/698")</f>
        <v xml:space="preserve"> G/TBT/N/KWT/698</v>
      </c>
      <c r="C266" s="6" t="s">
        <v>54</v>
      </c>
      <c r="D266" s="8" t="s">
        <v>171</v>
      </c>
      <c r="E266" s="8" t="s">
        <v>172</v>
      </c>
      <c r="F266" s="8" t="s">
        <v>173</v>
      </c>
      <c r="G266" s="8" t="s">
        <v>20</v>
      </c>
      <c r="H266" s="8" t="s">
        <v>174</v>
      </c>
      <c r="I266" s="8" t="s">
        <v>175</v>
      </c>
      <c r="J266" s="8" t="s">
        <v>20</v>
      </c>
      <c r="K266" s="6"/>
      <c r="L266" s="7">
        <v>45653</v>
      </c>
      <c r="M266" s="6" t="s">
        <v>22</v>
      </c>
      <c r="N266" s="8" t="s">
        <v>176</v>
      </c>
      <c r="O266" s="6" t="str">
        <f>HYPERLINK("https://docs.wto.org/imrd/directdoc.asp?DDFDocuments/t/G/TBTN24/KWT698.DOCX", "https://docs.wto.org/imrd/directdoc.asp?DDFDocuments/t/G/TBTN24/KWT698.DOCX")</f>
        <v>https://docs.wto.org/imrd/directdoc.asp?DDFDocuments/t/G/TBTN24/KWT698.DOCX</v>
      </c>
      <c r="P266" s="6"/>
      <c r="Q266" s="6"/>
    </row>
    <row r="267" spans="1:17" ht="144" x14ac:dyDescent="0.3">
      <c r="A267" s="10" t="s">
        <v>1042</v>
      </c>
      <c r="B267" s="9" t="str">
        <f>HYPERLINK("https://eping.wto.org/en/Search?viewData= G/TBT/N/ISR/1357"," G/TBT/N/ISR/1357")</f>
        <v xml:space="preserve"> G/TBT/N/ISR/1357</v>
      </c>
      <c r="C267" s="6" t="s">
        <v>267</v>
      </c>
      <c r="D267" s="8" t="s">
        <v>285</v>
      </c>
      <c r="E267" s="8" t="s">
        <v>286</v>
      </c>
      <c r="F267" s="8" t="s">
        <v>287</v>
      </c>
      <c r="G267" s="8" t="s">
        <v>288</v>
      </c>
      <c r="H267" s="8" t="s">
        <v>289</v>
      </c>
      <c r="I267" s="8" t="s">
        <v>290</v>
      </c>
      <c r="J267" s="8" t="s">
        <v>20</v>
      </c>
      <c r="K267" s="6"/>
      <c r="L267" s="7">
        <v>45647</v>
      </c>
      <c r="M267" s="6" t="s">
        <v>22</v>
      </c>
      <c r="N267" s="8" t="s">
        <v>291</v>
      </c>
      <c r="O267" s="6" t="str">
        <f>HYPERLINK("https://docs.wto.org/imrd/directdoc.asp?DDFDocuments/t/G/TBTN24/ISR1357.DOCX", "https://docs.wto.org/imrd/directdoc.asp?DDFDocuments/t/G/TBTN24/ISR1357.DOCX")</f>
        <v>https://docs.wto.org/imrd/directdoc.asp?DDFDocuments/t/G/TBTN24/ISR1357.DOCX</v>
      </c>
      <c r="P267" s="6" t="str">
        <f>HYPERLINK("https://docs.wto.org/imrd/directdoc.asp?DDFDocuments/u/G/TBTN24/ISR1357.DOCX", "https://docs.wto.org/imrd/directdoc.asp?DDFDocuments/u/G/TBTN24/ISR1357.DOCX")</f>
        <v>https://docs.wto.org/imrd/directdoc.asp?DDFDocuments/u/G/TBTN24/ISR1357.DOCX</v>
      </c>
      <c r="Q267" s="6" t="str">
        <f>HYPERLINK("https://docs.wto.org/imrd/directdoc.asp?DDFDocuments/v/G/TBTN24/ISR1357.DOCX", "https://docs.wto.org/imrd/directdoc.asp?DDFDocuments/v/G/TBTN24/ISR1357.DOCX")</f>
        <v>https://docs.wto.org/imrd/directdoc.asp?DDFDocuments/v/G/TBTN24/ISR1357.DOCX</v>
      </c>
    </row>
    <row r="268" spans="1:17" ht="28.8" x14ac:dyDescent="0.3">
      <c r="A268" s="10" t="s">
        <v>1109</v>
      </c>
      <c r="B268" s="9" t="str">
        <f>HYPERLINK("https://eping.wto.org/en/Search?viewData= G/TBT/N/MWI/99"," G/TBT/N/MWI/99")</f>
        <v xml:space="preserve"> G/TBT/N/MWI/99</v>
      </c>
      <c r="C268" s="6" t="s">
        <v>897</v>
      </c>
      <c r="D268" s="8" t="s">
        <v>974</v>
      </c>
      <c r="E268" s="8" t="s">
        <v>975</v>
      </c>
      <c r="F268" s="8" t="s">
        <v>976</v>
      </c>
      <c r="G268" s="8" t="s">
        <v>977</v>
      </c>
      <c r="H268" s="8" t="s">
        <v>947</v>
      </c>
      <c r="I268" s="8" t="s">
        <v>903</v>
      </c>
      <c r="J268" s="8" t="s">
        <v>61</v>
      </c>
      <c r="K268" s="6"/>
      <c r="L268" s="7">
        <v>45626</v>
      </c>
      <c r="M268" s="6" t="s">
        <v>22</v>
      </c>
      <c r="N268" s="8" t="s">
        <v>978</v>
      </c>
      <c r="O268" s="6" t="str">
        <f>HYPERLINK("https://docs.wto.org/imrd/directdoc.asp?DDFDocuments/t/G/TBTN24/MWI99.DOCX", "https://docs.wto.org/imrd/directdoc.asp?DDFDocuments/t/G/TBTN24/MWI99.DOCX")</f>
        <v>https://docs.wto.org/imrd/directdoc.asp?DDFDocuments/t/G/TBTN24/MWI99.DOCX</v>
      </c>
      <c r="P268" s="6" t="str">
        <f>HYPERLINK("https://docs.wto.org/imrd/directdoc.asp?DDFDocuments/u/G/TBTN24/MWI99.DOCX", "https://docs.wto.org/imrd/directdoc.asp?DDFDocuments/u/G/TBTN24/MWI99.DOCX")</f>
        <v>https://docs.wto.org/imrd/directdoc.asp?DDFDocuments/u/G/TBTN24/MWI99.DOCX</v>
      </c>
      <c r="Q268" s="6" t="str">
        <f>HYPERLINK("https://docs.wto.org/imrd/directdoc.asp?DDFDocuments/v/G/TBTN24/MWI99.DOCX", "https://docs.wto.org/imrd/directdoc.asp?DDFDocuments/v/G/TBTN24/MWI99.DOCX")</f>
        <v>https://docs.wto.org/imrd/directdoc.asp?DDFDocuments/v/G/TBTN24/MWI99.DOCX</v>
      </c>
    </row>
    <row r="269" spans="1:17" ht="28.8" x14ac:dyDescent="0.3">
      <c r="A269" s="10" t="s">
        <v>1109</v>
      </c>
      <c r="B269" s="9" t="str">
        <f>HYPERLINK("https://eping.wto.org/en/Search?viewData= G/TBT/N/MWI/96"," G/TBT/N/MWI/96")</f>
        <v xml:space="preserve"> G/TBT/N/MWI/96</v>
      </c>
      <c r="C269" s="6" t="s">
        <v>897</v>
      </c>
      <c r="D269" s="8" t="s">
        <v>927</v>
      </c>
      <c r="E269" s="8" t="s">
        <v>928</v>
      </c>
      <c r="F269" s="8" t="s">
        <v>900</v>
      </c>
      <c r="G269" s="8" t="s">
        <v>901</v>
      </c>
      <c r="H269" s="8" t="s">
        <v>902</v>
      </c>
      <c r="I269" s="8" t="s">
        <v>903</v>
      </c>
      <c r="J269" s="8" t="s">
        <v>61</v>
      </c>
      <c r="K269" s="6"/>
      <c r="L269" s="7">
        <v>45626</v>
      </c>
      <c r="M269" s="6" t="s">
        <v>22</v>
      </c>
      <c r="N269" s="8" t="s">
        <v>929</v>
      </c>
      <c r="O269" s="6" t="str">
        <f>HYPERLINK("https://docs.wto.org/imrd/directdoc.asp?DDFDocuments/t/G/TBTN24/MWI96.DOCX", "https://docs.wto.org/imrd/directdoc.asp?DDFDocuments/t/G/TBTN24/MWI96.DOCX")</f>
        <v>https://docs.wto.org/imrd/directdoc.asp?DDFDocuments/t/G/TBTN24/MWI96.DOCX</v>
      </c>
      <c r="P269" s="6" t="str">
        <f>HYPERLINK("https://docs.wto.org/imrd/directdoc.asp?DDFDocuments/u/G/TBTN24/MWI96.DOCX", "https://docs.wto.org/imrd/directdoc.asp?DDFDocuments/u/G/TBTN24/MWI96.DOCX")</f>
        <v>https://docs.wto.org/imrd/directdoc.asp?DDFDocuments/u/G/TBTN24/MWI96.DOCX</v>
      </c>
      <c r="Q269" s="6" t="str">
        <f>HYPERLINK("https://docs.wto.org/imrd/directdoc.asp?DDFDocuments/v/G/TBTN24/MWI96.DOCX", "https://docs.wto.org/imrd/directdoc.asp?DDFDocuments/v/G/TBTN24/MWI96.DOCX")</f>
        <v>https://docs.wto.org/imrd/directdoc.asp?DDFDocuments/v/G/TBTN24/MWI96.DOCX</v>
      </c>
    </row>
    <row r="270" spans="1:17" ht="172.8" x14ac:dyDescent="0.3">
      <c r="A270" s="10" t="s">
        <v>1109</v>
      </c>
      <c r="B270" s="9" t="str">
        <f>HYPERLINK("https://eping.wto.org/en/Search?viewData= G/TBT/N/USA/2152"," G/TBT/N/USA/2152")</f>
        <v xml:space="preserve"> G/TBT/N/USA/2152</v>
      </c>
      <c r="C270" s="6" t="s">
        <v>109</v>
      </c>
      <c r="D270" s="8" t="s">
        <v>959</v>
      </c>
      <c r="E270" s="8" t="s">
        <v>960</v>
      </c>
      <c r="F270" s="8" t="s">
        <v>961</v>
      </c>
      <c r="G270" s="8" t="s">
        <v>20</v>
      </c>
      <c r="H270" s="8" t="s">
        <v>962</v>
      </c>
      <c r="I270" s="8" t="s">
        <v>53</v>
      </c>
      <c r="J270" s="8" t="s">
        <v>20</v>
      </c>
      <c r="K270" s="6"/>
      <c r="L270" s="7">
        <v>45625</v>
      </c>
      <c r="M270" s="6" t="s">
        <v>22</v>
      </c>
      <c r="N270" s="8" t="s">
        <v>963</v>
      </c>
      <c r="O270" s="6" t="str">
        <f>HYPERLINK("https://docs.wto.org/imrd/directdoc.asp?DDFDocuments/t/G/TBTN24/USA2152.DOCX", "https://docs.wto.org/imrd/directdoc.asp?DDFDocuments/t/G/TBTN24/USA2152.DOCX")</f>
        <v>https://docs.wto.org/imrd/directdoc.asp?DDFDocuments/t/G/TBTN24/USA2152.DOCX</v>
      </c>
      <c r="P270" s="6" t="str">
        <f>HYPERLINK("https://docs.wto.org/imrd/directdoc.asp?DDFDocuments/u/G/TBTN24/USA2152.DOCX", "https://docs.wto.org/imrd/directdoc.asp?DDFDocuments/u/G/TBTN24/USA2152.DOCX")</f>
        <v>https://docs.wto.org/imrd/directdoc.asp?DDFDocuments/u/G/TBTN24/USA2152.DOCX</v>
      </c>
      <c r="Q270" s="6" t="str">
        <f>HYPERLINK("https://docs.wto.org/imrd/directdoc.asp?DDFDocuments/v/G/TBTN24/USA2152.DOCX", "https://docs.wto.org/imrd/directdoc.asp?DDFDocuments/v/G/TBTN24/USA2152.DOCX")</f>
        <v>https://docs.wto.org/imrd/directdoc.asp?DDFDocuments/v/G/TBTN24/USA2152.DOCX</v>
      </c>
    </row>
    <row r="271" spans="1:17" ht="28.8" x14ac:dyDescent="0.3">
      <c r="A271" s="10" t="s">
        <v>1109</v>
      </c>
      <c r="B271" s="9" t="str">
        <f>HYPERLINK("https://eping.wto.org/en/Search?viewData= G/TBT/N/MWI/115"," G/TBT/N/MWI/115")</f>
        <v xml:space="preserve"> G/TBT/N/MWI/115</v>
      </c>
      <c r="C271" s="6" t="s">
        <v>897</v>
      </c>
      <c r="D271" s="8" t="s">
        <v>964</v>
      </c>
      <c r="E271" s="8" t="s">
        <v>965</v>
      </c>
      <c r="F271" s="8" t="s">
        <v>966</v>
      </c>
      <c r="G271" s="8" t="s">
        <v>967</v>
      </c>
      <c r="H271" s="8" t="s">
        <v>749</v>
      </c>
      <c r="I271" s="8" t="s">
        <v>903</v>
      </c>
      <c r="J271" s="8" t="s">
        <v>61</v>
      </c>
      <c r="K271" s="6"/>
      <c r="L271" s="7">
        <v>45626</v>
      </c>
      <c r="M271" s="6" t="s">
        <v>22</v>
      </c>
      <c r="N271" s="8" t="s">
        <v>968</v>
      </c>
      <c r="O271" s="6" t="str">
        <f>HYPERLINK("https://docs.wto.org/imrd/directdoc.asp?DDFDocuments/t/G/TBTN24/MWI115.DOCX", "https://docs.wto.org/imrd/directdoc.asp?DDFDocuments/t/G/TBTN24/MWI115.DOCX")</f>
        <v>https://docs.wto.org/imrd/directdoc.asp?DDFDocuments/t/G/TBTN24/MWI115.DOCX</v>
      </c>
      <c r="P271" s="6" t="str">
        <f>HYPERLINK("https://docs.wto.org/imrd/directdoc.asp?DDFDocuments/u/G/TBTN24/MWI115.DOCX", "https://docs.wto.org/imrd/directdoc.asp?DDFDocuments/u/G/TBTN24/MWI115.DOCX")</f>
        <v>https://docs.wto.org/imrd/directdoc.asp?DDFDocuments/u/G/TBTN24/MWI115.DOCX</v>
      </c>
      <c r="Q271" s="6" t="str">
        <f>HYPERLINK("https://docs.wto.org/imrd/directdoc.asp?DDFDocuments/v/G/TBTN24/MWI115.DOCX", "https://docs.wto.org/imrd/directdoc.asp?DDFDocuments/v/G/TBTN24/MWI115.DOCX")</f>
        <v>https://docs.wto.org/imrd/directdoc.asp?DDFDocuments/v/G/TBTN24/MWI115.DOCX</v>
      </c>
    </row>
    <row r="272" spans="1:17" ht="43.2" x14ac:dyDescent="0.3">
      <c r="A272" s="10" t="s">
        <v>1109</v>
      </c>
      <c r="B272" s="9" t="str">
        <f>HYPERLINK("https://eping.wto.org/en/Search?viewData= G/TBT/N/MWI/106"," G/TBT/N/MWI/106")</f>
        <v xml:space="preserve"> G/TBT/N/MWI/106</v>
      </c>
      <c r="C272" s="6" t="s">
        <v>897</v>
      </c>
      <c r="D272" s="8" t="s">
        <v>969</v>
      </c>
      <c r="E272" s="8" t="s">
        <v>970</v>
      </c>
      <c r="F272" s="8" t="s">
        <v>971</v>
      </c>
      <c r="G272" s="8" t="s">
        <v>972</v>
      </c>
      <c r="H272" s="8" t="s">
        <v>902</v>
      </c>
      <c r="I272" s="8" t="s">
        <v>903</v>
      </c>
      <c r="J272" s="8" t="s">
        <v>61</v>
      </c>
      <c r="K272" s="6"/>
      <c r="L272" s="7">
        <v>45626</v>
      </c>
      <c r="M272" s="6" t="s">
        <v>22</v>
      </c>
      <c r="N272" s="8" t="s">
        <v>973</v>
      </c>
      <c r="O272" s="6" t="str">
        <f>HYPERLINK("https://docs.wto.org/imrd/directdoc.asp?DDFDocuments/t/G/TBTN24/MWI106.DOCX", "https://docs.wto.org/imrd/directdoc.asp?DDFDocuments/t/G/TBTN24/MWI106.DOCX")</f>
        <v>https://docs.wto.org/imrd/directdoc.asp?DDFDocuments/t/G/TBTN24/MWI106.DOCX</v>
      </c>
      <c r="P272" s="6" t="str">
        <f>HYPERLINK("https://docs.wto.org/imrd/directdoc.asp?DDFDocuments/u/G/TBTN24/MWI106.DOCX", "https://docs.wto.org/imrd/directdoc.asp?DDFDocuments/u/G/TBTN24/MWI106.DOCX")</f>
        <v>https://docs.wto.org/imrd/directdoc.asp?DDFDocuments/u/G/TBTN24/MWI106.DOCX</v>
      </c>
      <c r="Q272" s="6" t="str">
        <f>HYPERLINK("https://docs.wto.org/imrd/directdoc.asp?DDFDocuments/v/G/TBTN24/MWI106.DOCX", "https://docs.wto.org/imrd/directdoc.asp?DDFDocuments/v/G/TBTN24/MWI106.DOCX")</f>
        <v>https://docs.wto.org/imrd/directdoc.asp?DDFDocuments/v/G/TBTN24/MWI106.DOCX</v>
      </c>
    </row>
    <row r="273" spans="1:17" ht="43.2" x14ac:dyDescent="0.3">
      <c r="A273" s="10" t="s">
        <v>1109</v>
      </c>
      <c r="B273" s="9" t="str">
        <f>HYPERLINK("https://eping.wto.org/en/Search?viewData= G/TBT/N/MWI/100"," G/TBT/N/MWI/100")</f>
        <v xml:space="preserve"> G/TBT/N/MWI/100</v>
      </c>
      <c r="C273" s="6" t="s">
        <v>897</v>
      </c>
      <c r="D273" s="8" t="s">
        <v>983</v>
      </c>
      <c r="E273" s="8" t="s">
        <v>984</v>
      </c>
      <c r="F273" s="8" t="s">
        <v>985</v>
      </c>
      <c r="G273" s="8" t="s">
        <v>658</v>
      </c>
      <c r="H273" s="8" t="s">
        <v>947</v>
      </c>
      <c r="I273" s="8" t="s">
        <v>903</v>
      </c>
      <c r="J273" s="8" t="s">
        <v>61</v>
      </c>
      <c r="K273" s="6"/>
      <c r="L273" s="7">
        <v>45626</v>
      </c>
      <c r="M273" s="6" t="s">
        <v>22</v>
      </c>
      <c r="N273" s="8" t="s">
        <v>986</v>
      </c>
      <c r="O273" s="6" t="str">
        <f>HYPERLINK("https://docs.wto.org/imrd/directdoc.asp?DDFDocuments/t/G/TBTN24/MWI100.DOCX", "https://docs.wto.org/imrd/directdoc.asp?DDFDocuments/t/G/TBTN24/MWI100.DOCX")</f>
        <v>https://docs.wto.org/imrd/directdoc.asp?DDFDocuments/t/G/TBTN24/MWI100.DOCX</v>
      </c>
      <c r="P273" s="6" t="str">
        <f>HYPERLINK("https://docs.wto.org/imrd/directdoc.asp?DDFDocuments/u/G/TBTN24/MWI100.DOCX", "https://docs.wto.org/imrd/directdoc.asp?DDFDocuments/u/G/TBTN24/MWI100.DOCX")</f>
        <v>https://docs.wto.org/imrd/directdoc.asp?DDFDocuments/u/G/TBTN24/MWI100.DOCX</v>
      </c>
      <c r="Q273" s="6" t="str">
        <f>HYPERLINK("https://docs.wto.org/imrd/directdoc.asp?DDFDocuments/v/G/TBTN24/MWI100.DOCX", "https://docs.wto.org/imrd/directdoc.asp?DDFDocuments/v/G/TBTN24/MWI100.DOCX")</f>
        <v>https://docs.wto.org/imrd/directdoc.asp?DDFDocuments/v/G/TBTN24/MWI100.DOCX</v>
      </c>
    </row>
    <row r="274" spans="1:17" ht="43.2" x14ac:dyDescent="0.3">
      <c r="A274" s="10" t="s">
        <v>1109</v>
      </c>
      <c r="B274" s="9" t="str">
        <f>HYPERLINK("https://eping.wto.org/en/Search?viewData= G/TBT/N/MWI/110"," G/TBT/N/MWI/110")</f>
        <v xml:space="preserve"> G/TBT/N/MWI/110</v>
      </c>
      <c r="C274" s="6" t="s">
        <v>897</v>
      </c>
      <c r="D274" s="8" t="s">
        <v>987</v>
      </c>
      <c r="E274" s="8" t="s">
        <v>988</v>
      </c>
      <c r="F274" s="8" t="s">
        <v>989</v>
      </c>
      <c r="G274" s="8" t="s">
        <v>990</v>
      </c>
      <c r="H274" s="8" t="s">
        <v>909</v>
      </c>
      <c r="I274" s="8" t="s">
        <v>991</v>
      </c>
      <c r="J274" s="8" t="s">
        <v>61</v>
      </c>
      <c r="K274" s="6"/>
      <c r="L274" s="7">
        <v>45626</v>
      </c>
      <c r="M274" s="6" t="s">
        <v>22</v>
      </c>
      <c r="N274" s="8" t="s">
        <v>992</v>
      </c>
      <c r="O274" s="6" t="str">
        <f>HYPERLINK("https://docs.wto.org/imrd/directdoc.asp?DDFDocuments/t/G/TBTN24/MWI110.DOCX", "https://docs.wto.org/imrd/directdoc.asp?DDFDocuments/t/G/TBTN24/MWI110.DOCX")</f>
        <v>https://docs.wto.org/imrd/directdoc.asp?DDFDocuments/t/G/TBTN24/MWI110.DOCX</v>
      </c>
      <c r="P274" s="6" t="str">
        <f>HYPERLINK("https://docs.wto.org/imrd/directdoc.asp?DDFDocuments/u/G/TBTN24/MWI110.DOCX", "https://docs.wto.org/imrd/directdoc.asp?DDFDocuments/u/G/TBTN24/MWI110.DOCX")</f>
        <v>https://docs.wto.org/imrd/directdoc.asp?DDFDocuments/u/G/TBTN24/MWI110.DOCX</v>
      </c>
      <c r="Q274" s="6" t="str">
        <f>HYPERLINK("https://docs.wto.org/imrd/directdoc.asp?DDFDocuments/v/G/TBTN24/MWI110.DOCX", "https://docs.wto.org/imrd/directdoc.asp?DDFDocuments/v/G/TBTN24/MWI110.DOCX")</f>
        <v>https://docs.wto.org/imrd/directdoc.asp?DDFDocuments/v/G/TBTN24/MWI110.DOCX</v>
      </c>
    </row>
    <row r="275" spans="1:17" ht="57.6" x14ac:dyDescent="0.3">
      <c r="A275" s="10" t="s">
        <v>1109</v>
      </c>
      <c r="B275" s="9" t="str">
        <f>HYPERLINK("https://eping.wto.org/en/Search?viewData= G/TBT/N/MWI/109"," G/TBT/N/MWI/109")</f>
        <v xml:space="preserve"> G/TBT/N/MWI/109</v>
      </c>
      <c r="C275" s="6" t="s">
        <v>897</v>
      </c>
      <c r="D275" s="8" t="s">
        <v>993</v>
      </c>
      <c r="E275" s="8" t="s">
        <v>994</v>
      </c>
      <c r="F275" s="8" t="s">
        <v>995</v>
      </c>
      <c r="G275" s="8" t="s">
        <v>996</v>
      </c>
      <c r="H275" s="8" t="s">
        <v>80</v>
      </c>
      <c r="I275" s="8" t="s">
        <v>991</v>
      </c>
      <c r="J275" s="8" t="s">
        <v>61</v>
      </c>
      <c r="K275" s="6"/>
      <c r="L275" s="7">
        <v>45626</v>
      </c>
      <c r="M275" s="6" t="s">
        <v>22</v>
      </c>
      <c r="N275" s="8" t="s">
        <v>997</v>
      </c>
      <c r="O275" s="6" t="str">
        <f>HYPERLINK("https://docs.wto.org/imrd/directdoc.asp?DDFDocuments/t/G/TBTN24/MWI109.DOCX", "https://docs.wto.org/imrd/directdoc.asp?DDFDocuments/t/G/TBTN24/MWI109.DOCX")</f>
        <v>https://docs.wto.org/imrd/directdoc.asp?DDFDocuments/t/G/TBTN24/MWI109.DOCX</v>
      </c>
      <c r="P275" s="6" t="str">
        <f>HYPERLINK("https://docs.wto.org/imrd/directdoc.asp?DDFDocuments/u/G/TBTN24/MWI109.DOCX", "https://docs.wto.org/imrd/directdoc.asp?DDFDocuments/u/G/TBTN24/MWI109.DOCX")</f>
        <v>https://docs.wto.org/imrd/directdoc.asp?DDFDocuments/u/G/TBTN24/MWI109.DOCX</v>
      </c>
      <c r="Q275" s="6" t="str">
        <f>HYPERLINK("https://docs.wto.org/imrd/directdoc.asp?DDFDocuments/v/G/TBTN24/MWI109.DOCX", "https://docs.wto.org/imrd/directdoc.asp?DDFDocuments/v/G/TBTN24/MWI109.DOCX")</f>
        <v>https://docs.wto.org/imrd/directdoc.asp?DDFDocuments/v/G/TBTN24/MWI109.DOCX</v>
      </c>
    </row>
    <row r="276" spans="1:17" ht="43.2" x14ac:dyDescent="0.3">
      <c r="A276" s="10" t="s">
        <v>1109</v>
      </c>
      <c r="B276" s="9" t="str">
        <f>HYPERLINK("https://eping.wto.org/en/Search?viewData= G/TBT/N/MWI/98"," G/TBT/N/MWI/98")</f>
        <v xml:space="preserve"> G/TBT/N/MWI/98</v>
      </c>
      <c r="C276" s="6" t="s">
        <v>897</v>
      </c>
      <c r="D276" s="8" t="s">
        <v>998</v>
      </c>
      <c r="E276" s="8" t="s">
        <v>999</v>
      </c>
      <c r="F276" s="8" t="s">
        <v>945</v>
      </c>
      <c r="G276" s="8" t="s">
        <v>946</v>
      </c>
      <c r="H276" s="8" t="s">
        <v>947</v>
      </c>
      <c r="I276" s="8" t="s">
        <v>903</v>
      </c>
      <c r="J276" s="8" t="s">
        <v>61</v>
      </c>
      <c r="K276" s="6"/>
      <c r="L276" s="7">
        <v>45626</v>
      </c>
      <c r="M276" s="6" t="s">
        <v>22</v>
      </c>
      <c r="N276" s="8" t="s">
        <v>1000</v>
      </c>
      <c r="O276" s="6" t="str">
        <f>HYPERLINK("https://docs.wto.org/imrd/directdoc.asp?DDFDocuments/t/G/TBTN24/MWI98.DOCX", "https://docs.wto.org/imrd/directdoc.asp?DDFDocuments/t/G/TBTN24/MWI98.DOCX")</f>
        <v>https://docs.wto.org/imrd/directdoc.asp?DDFDocuments/t/G/TBTN24/MWI98.DOCX</v>
      </c>
      <c r="P276" s="6" t="str">
        <f>HYPERLINK("https://docs.wto.org/imrd/directdoc.asp?DDFDocuments/u/G/TBTN24/MWI98.DOCX", "https://docs.wto.org/imrd/directdoc.asp?DDFDocuments/u/G/TBTN24/MWI98.DOCX")</f>
        <v>https://docs.wto.org/imrd/directdoc.asp?DDFDocuments/u/G/TBTN24/MWI98.DOCX</v>
      </c>
      <c r="Q276" s="6" t="str">
        <f>HYPERLINK("https://docs.wto.org/imrd/directdoc.asp?DDFDocuments/v/G/TBTN24/MWI98.DOCX", "https://docs.wto.org/imrd/directdoc.asp?DDFDocuments/v/G/TBTN24/MWI98.DOCX")</f>
        <v>https://docs.wto.org/imrd/directdoc.asp?DDFDocuments/v/G/TBTN24/MWI98.DOCX</v>
      </c>
    </row>
    <row r="277" spans="1:17" ht="28.8" x14ac:dyDescent="0.3">
      <c r="A277" s="10" t="s">
        <v>1109</v>
      </c>
      <c r="B277" s="9" t="str">
        <f>HYPERLINK("https://eping.wto.org/en/Search?viewData= G/TBT/N/MWI/102"," G/TBT/N/MWI/102")</f>
        <v xml:space="preserve"> G/TBT/N/MWI/102</v>
      </c>
      <c r="C277" s="6" t="s">
        <v>897</v>
      </c>
      <c r="D277" s="8" t="s">
        <v>1001</v>
      </c>
      <c r="E277" s="8" t="s">
        <v>1002</v>
      </c>
      <c r="F277" s="8" t="s">
        <v>1003</v>
      </c>
      <c r="G277" s="8" t="s">
        <v>1004</v>
      </c>
      <c r="H277" s="8" t="s">
        <v>947</v>
      </c>
      <c r="I277" s="8" t="s">
        <v>903</v>
      </c>
      <c r="J277" s="8" t="s">
        <v>61</v>
      </c>
      <c r="K277" s="6"/>
      <c r="L277" s="7">
        <v>45626</v>
      </c>
      <c r="M277" s="6" t="s">
        <v>22</v>
      </c>
      <c r="N277" s="8" t="s">
        <v>1005</v>
      </c>
      <c r="O277" s="6" t="str">
        <f>HYPERLINK("https://docs.wto.org/imrd/directdoc.asp?DDFDocuments/t/G/TBTN24/MWI102.DOCX", "https://docs.wto.org/imrd/directdoc.asp?DDFDocuments/t/G/TBTN24/MWI102.DOCX")</f>
        <v>https://docs.wto.org/imrd/directdoc.asp?DDFDocuments/t/G/TBTN24/MWI102.DOCX</v>
      </c>
      <c r="P277" s="6" t="str">
        <f>HYPERLINK("https://docs.wto.org/imrd/directdoc.asp?DDFDocuments/u/G/TBTN24/MWI102.DOCX", "https://docs.wto.org/imrd/directdoc.asp?DDFDocuments/u/G/TBTN24/MWI102.DOCX")</f>
        <v>https://docs.wto.org/imrd/directdoc.asp?DDFDocuments/u/G/TBTN24/MWI102.DOCX</v>
      </c>
      <c r="Q277" s="6" t="str">
        <f>HYPERLINK("https://docs.wto.org/imrd/directdoc.asp?DDFDocuments/v/G/TBTN24/MWI102.DOCX", "https://docs.wto.org/imrd/directdoc.asp?DDFDocuments/v/G/TBTN24/MWI102.DOCX")</f>
        <v>https://docs.wto.org/imrd/directdoc.asp?DDFDocuments/v/G/TBTN24/MWI102.DOCX</v>
      </c>
    </row>
    <row r="278" spans="1:17" ht="43.2" x14ac:dyDescent="0.3">
      <c r="A278" s="10" t="s">
        <v>1106</v>
      </c>
      <c r="B278" s="9" t="str">
        <f>HYPERLINK("https://eping.wto.org/en/Search?viewData= G/TBT/N/MWI/103"," G/TBT/N/MWI/103")</f>
        <v xml:space="preserve"> G/TBT/N/MWI/103</v>
      </c>
      <c r="C278" s="6" t="s">
        <v>897</v>
      </c>
      <c r="D278" s="8" t="s">
        <v>905</v>
      </c>
      <c r="E278" s="8" t="s">
        <v>906</v>
      </c>
      <c r="F278" s="8" t="s">
        <v>907</v>
      </c>
      <c r="G278" s="8" t="s">
        <v>908</v>
      </c>
      <c r="H278" s="8" t="s">
        <v>909</v>
      </c>
      <c r="I278" s="8" t="s">
        <v>903</v>
      </c>
      <c r="J278" s="8" t="s">
        <v>61</v>
      </c>
      <c r="K278" s="6"/>
      <c r="L278" s="7">
        <v>45626</v>
      </c>
      <c r="M278" s="6" t="s">
        <v>22</v>
      </c>
      <c r="N278" s="8" t="s">
        <v>910</v>
      </c>
      <c r="O278" s="6" t="str">
        <f>HYPERLINK("https://docs.wto.org/imrd/directdoc.asp?DDFDocuments/t/G/TBTN24/MWI103.DOCX", "https://docs.wto.org/imrd/directdoc.asp?DDFDocuments/t/G/TBTN24/MWI103.DOCX")</f>
        <v>https://docs.wto.org/imrd/directdoc.asp?DDFDocuments/t/G/TBTN24/MWI103.DOCX</v>
      </c>
      <c r="P278" s="6" t="str">
        <f>HYPERLINK("https://docs.wto.org/imrd/directdoc.asp?DDFDocuments/u/G/TBTN24/MWI103.DOCX", "https://docs.wto.org/imrd/directdoc.asp?DDFDocuments/u/G/TBTN24/MWI103.DOCX")</f>
        <v>https://docs.wto.org/imrd/directdoc.asp?DDFDocuments/u/G/TBTN24/MWI103.DOCX</v>
      </c>
      <c r="Q278" s="6" t="str">
        <f>HYPERLINK("https://docs.wto.org/imrd/directdoc.asp?DDFDocuments/v/G/TBTN24/MWI103.DOCX", "https://docs.wto.org/imrd/directdoc.asp?DDFDocuments/v/G/TBTN24/MWI103.DOCX")</f>
        <v>https://docs.wto.org/imrd/directdoc.asp?DDFDocuments/v/G/TBTN24/MWI103.DOCX</v>
      </c>
    </row>
    <row r="279" spans="1:17" ht="57.6" x14ac:dyDescent="0.3">
      <c r="A279" s="10" t="s">
        <v>1102</v>
      </c>
      <c r="B279" s="9" t="str">
        <f>HYPERLINK("https://eping.wto.org/en/Search?viewData= G/TBT/N/KNA/4"," G/TBT/N/KNA/4")</f>
        <v xml:space="preserve"> G/TBT/N/KNA/4</v>
      </c>
      <c r="C279" s="6" t="s">
        <v>868</v>
      </c>
      <c r="D279" s="8" t="s">
        <v>869</v>
      </c>
      <c r="E279" s="8" t="s">
        <v>870</v>
      </c>
      <c r="F279" s="8" t="s">
        <v>871</v>
      </c>
      <c r="G279" s="8" t="s">
        <v>872</v>
      </c>
      <c r="H279" s="8" t="s">
        <v>873</v>
      </c>
      <c r="I279" s="8" t="s">
        <v>874</v>
      </c>
      <c r="J279" s="8" t="s">
        <v>20</v>
      </c>
      <c r="K279" s="6"/>
      <c r="L279" s="7">
        <v>45627</v>
      </c>
      <c r="M279" s="6" t="s">
        <v>22</v>
      </c>
      <c r="N279" s="8" t="s">
        <v>875</v>
      </c>
      <c r="O279" s="6" t="str">
        <f>HYPERLINK("https://docs.wto.org/imrd/directdoc.asp?DDFDocuments/t/G/TBTN24/KNA4.DOCX", "https://docs.wto.org/imrd/directdoc.asp?DDFDocuments/t/G/TBTN24/KNA4.DOCX")</f>
        <v>https://docs.wto.org/imrd/directdoc.asp?DDFDocuments/t/G/TBTN24/KNA4.DOCX</v>
      </c>
      <c r="P279" s="6" t="str">
        <f>HYPERLINK("https://docs.wto.org/imrd/directdoc.asp?DDFDocuments/u/G/TBTN24/KNA4.DOCX", "https://docs.wto.org/imrd/directdoc.asp?DDFDocuments/u/G/TBTN24/KNA4.DOCX")</f>
        <v>https://docs.wto.org/imrd/directdoc.asp?DDFDocuments/u/G/TBTN24/KNA4.DOCX</v>
      </c>
      <c r="Q279" s="6" t="str">
        <f>HYPERLINK("https://docs.wto.org/imrd/directdoc.asp?DDFDocuments/v/G/TBTN24/KNA4.DOCX", "https://docs.wto.org/imrd/directdoc.asp?DDFDocuments/v/G/TBTN24/KNA4.DOCX")</f>
        <v>https://docs.wto.org/imrd/directdoc.asp?DDFDocuments/v/G/TBTN24/KNA4.DOCX</v>
      </c>
    </row>
    <row r="280" spans="1:17" ht="57.6" x14ac:dyDescent="0.3">
      <c r="A280" t="s">
        <v>1009</v>
      </c>
      <c r="B280" s="9" t="str">
        <f>HYPERLINK("https://eping.wto.org/en/Search?viewData= G/TBT/N/BRA/1574"," G/TBT/N/BRA/1574")</f>
        <v xml:space="preserve"> G/TBT/N/BRA/1574</v>
      </c>
      <c r="C280" s="6" t="s">
        <v>31</v>
      </c>
      <c r="D280" s="8" t="s">
        <v>32</v>
      </c>
      <c r="E280" s="8" t="s">
        <v>33</v>
      </c>
      <c r="F280" s="8" t="s">
        <v>34</v>
      </c>
      <c r="G280" s="8" t="s">
        <v>35</v>
      </c>
      <c r="H280" s="8" t="s">
        <v>36</v>
      </c>
      <c r="I280" s="8" t="s">
        <v>37</v>
      </c>
      <c r="J280" s="8" t="s">
        <v>20</v>
      </c>
      <c r="K280" s="6"/>
      <c r="L280" s="7">
        <v>45655</v>
      </c>
      <c r="M280" s="6" t="s">
        <v>22</v>
      </c>
      <c r="N280" s="8" t="s">
        <v>38</v>
      </c>
      <c r="O280" s="6" t="str">
        <f>HYPERLINK("https://docs.wto.org/imrd/directdoc.asp?DDFDocuments/t/G/TBTN24/BRA1574.DOCX", "https://docs.wto.org/imrd/directdoc.asp?DDFDocuments/t/G/TBTN24/BRA1574.DOCX")</f>
        <v>https://docs.wto.org/imrd/directdoc.asp?DDFDocuments/t/G/TBTN24/BRA1574.DOCX</v>
      </c>
      <c r="P280" s="6"/>
      <c r="Q280" s="6"/>
    </row>
    <row r="281" spans="1:17" ht="409.6" x14ac:dyDescent="0.3">
      <c r="A281" s="10" t="s">
        <v>1069</v>
      </c>
      <c r="B281" s="9" t="str">
        <f>HYPERLINK("https://eping.wto.org/en/Search?viewData= G/TBT/N/BEL/50"," G/TBT/N/BEL/50")</f>
        <v xml:space="preserve"> G/TBT/N/BEL/50</v>
      </c>
      <c r="C281" s="6" t="s">
        <v>532</v>
      </c>
      <c r="D281" s="8" t="s">
        <v>533</v>
      </c>
      <c r="E281" s="8" t="s">
        <v>534</v>
      </c>
      <c r="F281" s="8" t="s">
        <v>535</v>
      </c>
      <c r="G281" s="8" t="s">
        <v>536</v>
      </c>
      <c r="H281" s="8" t="s">
        <v>537</v>
      </c>
      <c r="I281" s="8" t="s">
        <v>114</v>
      </c>
      <c r="J281" s="8" t="s">
        <v>83</v>
      </c>
      <c r="K281" s="6"/>
      <c r="L281" s="7">
        <v>45641</v>
      </c>
      <c r="M281" s="6" t="s">
        <v>22</v>
      </c>
      <c r="N281" s="8" t="s">
        <v>538</v>
      </c>
      <c r="O281" s="6" t="str">
        <f>HYPERLINK("https://docs.wto.org/imrd/directdoc.asp?DDFDocuments/t/G/TBTN24/BEL50.DOCX", "https://docs.wto.org/imrd/directdoc.asp?DDFDocuments/t/G/TBTN24/BEL50.DOCX")</f>
        <v>https://docs.wto.org/imrd/directdoc.asp?DDFDocuments/t/G/TBTN24/BEL50.DOCX</v>
      </c>
      <c r="P281" s="6" t="str">
        <f>HYPERLINK("https://docs.wto.org/imrd/directdoc.asp?DDFDocuments/u/G/TBTN24/BEL50.DOCX", "https://docs.wto.org/imrd/directdoc.asp?DDFDocuments/u/G/TBTN24/BEL50.DOCX")</f>
        <v>https://docs.wto.org/imrd/directdoc.asp?DDFDocuments/u/G/TBTN24/BEL50.DOCX</v>
      </c>
      <c r="Q281" s="6" t="str">
        <f>HYPERLINK("https://docs.wto.org/imrd/directdoc.asp?DDFDocuments/v/G/TBTN24/BEL50.DOCX", "https://docs.wto.org/imrd/directdoc.asp?DDFDocuments/v/G/TBTN24/BEL50.DOCX")</f>
        <v>https://docs.wto.org/imrd/directdoc.asp?DDFDocuments/v/G/TBTN24/BEL50.DOCX</v>
      </c>
    </row>
    <row r="282" spans="1:17" ht="409.6" x14ac:dyDescent="0.3">
      <c r="A282" s="10" t="s">
        <v>1069</v>
      </c>
      <c r="B282" s="9" t="str">
        <f>HYPERLINK("https://eping.wto.org/en/Search?viewData= G/TBT/N/BEL/49"," G/TBT/N/BEL/49")</f>
        <v xml:space="preserve"> G/TBT/N/BEL/49</v>
      </c>
      <c r="C282" s="6" t="s">
        <v>532</v>
      </c>
      <c r="D282" s="8" t="s">
        <v>539</v>
      </c>
      <c r="E282" s="8" t="s">
        <v>540</v>
      </c>
      <c r="F282" s="8" t="s">
        <v>535</v>
      </c>
      <c r="G282" s="8" t="s">
        <v>536</v>
      </c>
      <c r="H282" s="8" t="s">
        <v>537</v>
      </c>
      <c r="I282" s="8" t="s">
        <v>114</v>
      </c>
      <c r="J282" s="8" t="s">
        <v>83</v>
      </c>
      <c r="K282" s="6"/>
      <c r="L282" s="7">
        <v>45641</v>
      </c>
      <c r="M282" s="6" t="s">
        <v>22</v>
      </c>
      <c r="N282" s="8" t="s">
        <v>541</v>
      </c>
      <c r="O282" s="6" t="str">
        <f>HYPERLINK("https://docs.wto.org/imrd/directdoc.asp?DDFDocuments/t/G/TBTN24/BEL49.DOCX", "https://docs.wto.org/imrd/directdoc.asp?DDFDocuments/t/G/TBTN24/BEL49.DOCX")</f>
        <v>https://docs.wto.org/imrd/directdoc.asp?DDFDocuments/t/G/TBTN24/BEL49.DOCX</v>
      </c>
      <c r="P282" s="6" t="str">
        <f>HYPERLINK("https://docs.wto.org/imrd/directdoc.asp?DDFDocuments/u/G/TBTN24/BEL49.DOCX", "https://docs.wto.org/imrd/directdoc.asp?DDFDocuments/u/G/TBTN24/BEL49.DOCX")</f>
        <v>https://docs.wto.org/imrd/directdoc.asp?DDFDocuments/u/G/TBTN24/BEL49.DOCX</v>
      </c>
      <c r="Q282" s="6" t="str">
        <f>HYPERLINK("https://docs.wto.org/imrd/directdoc.asp?DDFDocuments/v/G/TBTN24/BEL49.DOCX", "https://docs.wto.org/imrd/directdoc.asp?DDFDocuments/v/G/TBTN24/BEL49.DOCX")</f>
        <v>https://docs.wto.org/imrd/directdoc.asp?DDFDocuments/v/G/TBTN24/BEL49.DOCX</v>
      </c>
    </row>
    <row r="283" spans="1:17" ht="43.2" x14ac:dyDescent="0.3">
      <c r="A283" s="10" t="s">
        <v>1069</v>
      </c>
      <c r="B283" s="9" t="str">
        <f>HYPERLINK("https://eping.wto.org/en/Search?viewData= G/TBT/N/FIN/90"," G/TBT/N/FIN/90")</f>
        <v xml:space="preserve"> G/TBT/N/FIN/90</v>
      </c>
      <c r="C283" s="6" t="s">
        <v>785</v>
      </c>
      <c r="D283" s="8" t="s">
        <v>786</v>
      </c>
      <c r="E283" s="8" t="s">
        <v>787</v>
      </c>
      <c r="F283" s="8" t="s">
        <v>788</v>
      </c>
      <c r="G283" s="8" t="s">
        <v>536</v>
      </c>
      <c r="H283" s="8" t="s">
        <v>537</v>
      </c>
      <c r="I283" s="8" t="s">
        <v>114</v>
      </c>
      <c r="J283" s="8" t="s">
        <v>83</v>
      </c>
      <c r="K283" s="6"/>
      <c r="L283" s="7">
        <v>45632</v>
      </c>
      <c r="M283" s="6" t="s">
        <v>22</v>
      </c>
      <c r="N283" s="6"/>
      <c r="O283" s="6" t="str">
        <f>HYPERLINK("https://docs.wto.org/imrd/directdoc.asp?DDFDocuments/t/G/TBTN24/FIN90.DOCX", "https://docs.wto.org/imrd/directdoc.asp?DDFDocuments/t/G/TBTN24/FIN90.DOCX")</f>
        <v>https://docs.wto.org/imrd/directdoc.asp?DDFDocuments/t/G/TBTN24/FIN90.DOCX</v>
      </c>
      <c r="P283" s="6" t="str">
        <f>HYPERLINK("https://docs.wto.org/imrd/directdoc.asp?DDFDocuments/u/G/TBTN24/FIN90.DOCX", "https://docs.wto.org/imrd/directdoc.asp?DDFDocuments/u/G/TBTN24/FIN90.DOCX")</f>
        <v>https://docs.wto.org/imrd/directdoc.asp?DDFDocuments/u/G/TBTN24/FIN90.DOCX</v>
      </c>
      <c r="Q283" s="6" t="str">
        <f>HYPERLINK("https://docs.wto.org/imrd/directdoc.asp?DDFDocuments/v/G/TBTN24/FIN90.DOCX", "https://docs.wto.org/imrd/directdoc.asp?DDFDocuments/v/G/TBTN24/FIN90.DOCX")</f>
        <v>https://docs.wto.org/imrd/directdoc.asp?DDFDocuments/v/G/TBTN24/FIN90.DOCX</v>
      </c>
    </row>
    <row r="284" spans="1:17" ht="43.2" x14ac:dyDescent="0.3">
      <c r="A284" s="10" t="s">
        <v>1069</v>
      </c>
      <c r="B284" s="9" t="str">
        <f>HYPERLINK("https://eping.wto.org/en/Search?viewData= G/TBT/N/RUS/166"," G/TBT/N/RUS/166")</f>
        <v xml:space="preserve"> G/TBT/N/RUS/166</v>
      </c>
      <c r="C284" s="6" t="s">
        <v>547</v>
      </c>
      <c r="D284" s="8" t="s">
        <v>597</v>
      </c>
      <c r="E284" s="8" t="s">
        <v>836</v>
      </c>
      <c r="F284" s="8" t="s">
        <v>599</v>
      </c>
      <c r="G284" s="8" t="s">
        <v>20</v>
      </c>
      <c r="H284" s="8" t="s">
        <v>52</v>
      </c>
      <c r="I284" s="8" t="s">
        <v>114</v>
      </c>
      <c r="J284" s="8" t="s">
        <v>83</v>
      </c>
      <c r="K284" s="6"/>
      <c r="L284" s="7">
        <v>45629</v>
      </c>
      <c r="M284" s="6" t="s">
        <v>22</v>
      </c>
      <c r="N284" s="6"/>
      <c r="O284" s="6" t="str">
        <f>HYPERLINK("https://docs.wto.org/imrd/directdoc.asp?DDFDocuments/t/G/TBTN24/RUS166.DOCX", "https://docs.wto.org/imrd/directdoc.asp?DDFDocuments/t/G/TBTN24/RUS166.DOCX")</f>
        <v>https://docs.wto.org/imrd/directdoc.asp?DDFDocuments/t/G/TBTN24/RUS166.DOCX</v>
      </c>
      <c r="P284" s="6" t="str">
        <f>HYPERLINK("https://docs.wto.org/imrd/directdoc.asp?DDFDocuments/u/G/TBTN24/RUS166.DOCX", "https://docs.wto.org/imrd/directdoc.asp?DDFDocuments/u/G/TBTN24/RUS166.DOCX")</f>
        <v>https://docs.wto.org/imrd/directdoc.asp?DDFDocuments/u/G/TBTN24/RUS166.DOCX</v>
      </c>
      <c r="Q284" s="6" t="str">
        <f>HYPERLINK("https://docs.wto.org/imrd/directdoc.asp?DDFDocuments/v/G/TBTN24/RUS166.DOCX", "https://docs.wto.org/imrd/directdoc.asp?DDFDocuments/v/G/TBTN24/RUS166.DOCX")</f>
        <v>https://docs.wto.org/imrd/directdoc.asp?DDFDocuments/v/G/TBTN24/RUS166.DOCX</v>
      </c>
    </row>
    <row r="285" spans="1:17" ht="43.2" x14ac:dyDescent="0.3">
      <c r="A285" s="10" t="s">
        <v>1034</v>
      </c>
      <c r="B285" s="9" t="str">
        <f>HYPERLINK("https://eping.wto.org/en/Search?viewData= G/TBT/N/ARE/628, G/TBT/N/BHR/712, G/TBT/N/KWT/692, G/TBT/N/OMN/536, G/TBT/N/QAT/687, G/TBT/N/SAU/1357, G/TBT/N/YEM/293"," G/TBT/N/ARE/628, G/TBT/N/BHR/712, G/TBT/N/KWT/692, G/TBT/N/OMN/536, G/TBT/N/QAT/687, G/TBT/N/SAU/1357, G/TBT/N/YEM/293")</f>
        <v xml:space="preserve"> G/TBT/N/ARE/628, G/TBT/N/BHR/712, G/TBT/N/KWT/692, G/TBT/N/OMN/536, G/TBT/N/QAT/687, G/TBT/N/SAU/1357, G/TBT/N/YEM/293</v>
      </c>
      <c r="C285" s="6" t="s">
        <v>93</v>
      </c>
      <c r="D285" s="8" t="s">
        <v>240</v>
      </c>
      <c r="E285" s="8" t="s">
        <v>241</v>
      </c>
      <c r="F285" s="8" t="s">
        <v>242</v>
      </c>
      <c r="G285" s="8" t="s">
        <v>20</v>
      </c>
      <c r="H285" s="8" t="s">
        <v>243</v>
      </c>
      <c r="I285" s="8" t="s">
        <v>45</v>
      </c>
      <c r="J285" s="8" t="s">
        <v>20</v>
      </c>
      <c r="K285" s="6"/>
      <c r="L285" s="7">
        <v>45648</v>
      </c>
      <c r="M285" s="6" t="s">
        <v>22</v>
      </c>
      <c r="N285" s="8" t="s">
        <v>244</v>
      </c>
      <c r="O285" s="6" t="str">
        <f>HYPERLINK("https://docs.wto.org/imrd/directdoc.asp?DDFDocuments/t/G/TBTN24/ARE628.DOCX", "https://docs.wto.org/imrd/directdoc.asp?DDFDocuments/t/G/TBTN24/ARE628.DOCX")</f>
        <v>https://docs.wto.org/imrd/directdoc.asp?DDFDocuments/t/G/TBTN24/ARE628.DOCX</v>
      </c>
      <c r="P285" s="6" t="str">
        <f>HYPERLINK("https://docs.wto.org/imrd/directdoc.asp?DDFDocuments/u/G/TBTN24/ARE628.DOCX", "https://docs.wto.org/imrd/directdoc.asp?DDFDocuments/u/G/TBTN24/ARE628.DOCX")</f>
        <v>https://docs.wto.org/imrd/directdoc.asp?DDFDocuments/u/G/TBTN24/ARE628.DOCX</v>
      </c>
      <c r="Q285" s="6" t="str">
        <f>HYPERLINK("https://docs.wto.org/imrd/directdoc.asp?DDFDocuments/v/G/TBTN24/ARE628.DOCX", "https://docs.wto.org/imrd/directdoc.asp?DDFDocuments/v/G/TBTN24/ARE628.DOCX")</f>
        <v>https://docs.wto.org/imrd/directdoc.asp?DDFDocuments/v/G/TBTN24/ARE628.DOCX</v>
      </c>
    </row>
    <row r="286" spans="1:17" ht="43.2" x14ac:dyDescent="0.3">
      <c r="A286" s="10" t="s">
        <v>1034</v>
      </c>
      <c r="B286" s="9" t="str">
        <f>HYPERLINK("https://eping.wto.org/en/Search?viewData= G/TBT/N/ARE/628, G/TBT/N/BHR/712, G/TBT/N/KWT/692, G/TBT/N/OMN/536, G/TBT/N/QAT/687, G/TBT/N/SAU/1357, G/TBT/N/YEM/293"," G/TBT/N/ARE/628, G/TBT/N/BHR/712, G/TBT/N/KWT/692, G/TBT/N/OMN/536, G/TBT/N/QAT/687, G/TBT/N/SAU/1357, G/TBT/N/YEM/293")</f>
        <v xml:space="preserve"> G/TBT/N/ARE/628, G/TBT/N/BHR/712, G/TBT/N/KWT/692, G/TBT/N/OMN/536, G/TBT/N/QAT/687, G/TBT/N/SAU/1357, G/TBT/N/YEM/293</v>
      </c>
      <c r="C286" s="6" t="s">
        <v>75</v>
      </c>
      <c r="D286" s="8" t="s">
        <v>240</v>
      </c>
      <c r="E286" s="8" t="s">
        <v>241</v>
      </c>
      <c r="F286" s="8" t="s">
        <v>242</v>
      </c>
      <c r="G286" s="8" t="s">
        <v>20</v>
      </c>
      <c r="H286" s="8" t="s">
        <v>243</v>
      </c>
      <c r="I286" s="8" t="s">
        <v>45</v>
      </c>
      <c r="J286" s="8" t="s">
        <v>20</v>
      </c>
      <c r="K286" s="6"/>
      <c r="L286" s="7">
        <v>45648</v>
      </c>
      <c r="M286" s="6" t="s">
        <v>22</v>
      </c>
      <c r="N286" s="8" t="s">
        <v>244</v>
      </c>
      <c r="O286" s="6" t="str">
        <f>HYPERLINK("https://docs.wto.org/imrd/directdoc.asp?DDFDocuments/t/G/TBTN24/ARE628.DOCX", "https://docs.wto.org/imrd/directdoc.asp?DDFDocuments/t/G/TBTN24/ARE628.DOCX")</f>
        <v>https://docs.wto.org/imrd/directdoc.asp?DDFDocuments/t/G/TBTN24/ARE628.DOCX</v>
      </c>
      <c r="P286" s="6" t="str">
        <f>HYPERLINK("https://docs.wto.org/imrd/directdoc.asp?DDFDocuments/u/G/TBTN24/ARE628.DOCX", "https://docs.wto.org/imrd/directdoc.asp?DDFDocuments/u/G/TBTN24/ARE628.DOCX")</f>
        <v>https://docs.wto.org/imrd/directdoc.asp?DDFDocuments/u/G/TBTN24/ARE628.DOCX</v>
      </c>
      <c r="Q286" s="6" t="str">
        <f>HYPERLINK("https://docs.wto.org/imrd/directdoc.asp?DDFDocuments/v/G/TBTN24/ARE628.DOCX", "https://docs.wto.org/imrd/directdoc.asp?DDFDocuments/v/G/TBTN24/ARE628.DOCX")</f>
        <v>https://docs.wto.org/imrd/directdoc.asp?DDFDocuments/v/G/TBTN24/ARE628.DOCX</v>
      </c>
    </row>
    <row r="287" spans="1:17" ht="43.2" x14ac:dyDescent="0.3">
      <c r="A287" s="10" t="s">
        <v>1034</v>
      </c>
      <c r="B287" s="9" t="str">
        <f>HYPERLINK("https://eping.wto.org/en/Search?viewData= G/TBT/N/ARE/628, G/TBT/N/BHR/712, G/TBT/N/KWT/692, G/TBT/N/OMN/536, G/TBT/N/QAT/687, G/TBT/N/SAU/1357, G/TBT/N/YEM/293"," G/TBT/N/ARE/628, G/TBT/N/BHR/712, G/TBT/N/KWT/692, G/TBT/N/OMN/536, G/TBT/N/QAT/687, G/TBT/N/SAU/1357, G/TBT/N/YEM/293")</f>
        <v xml:space="preserve"> G/TBT/N/ARE/628, G/TBT/N/BHR/712, G/TBT/N/KWT/692, G/TBT/N/OMN/536, G/TBT/N/QAT/687, G/TBT/N/SAU/1357, G/TBT/N/YEM/293</v>
      </c>
      <c r="C287" s="6" t="s">
        <v>95</v>
      </c>
      <c r="D287" s="8" t="s">
        <v>240</v>
      </c>
      <c r="E287" s="8" t="s">
        <v>241</v>
      </c>
      <c r="F287" s="8" t="s">
        <v>242</v>
      </c>
      <c r="G287" s="8" t="s">
        <v>20</v>
      </c>
      <c r="H287" s="8" t="s">
        <v>243</v>
      </c>
      <c r="I287" s="8" t="s">
        <v>45</v>
      </c>
      <c r="J287" s="8" t="s">
        <v>20</v>
      </c>
      <c r="K287" s="6"/>
      <c r="L287" s="7">
        <v>45648</v>
      </c>
      <c r="M287" s="6" t="s">
        <v>22</v>
      </c>
      <c r="N287" s="8" t="s">
        <v>244</v>
      </c>
      <c r="O287" s="6" t="str">
        <f>HYPERLINK("https://docs.wto.org/imrd/directdoc.asp?DDFDocuments/t/G/TBTN24/ARE628.DOCX", "https://docs.wto.org/imrd/directdoc.asp?DDFDocuments/t/G/TBTN24/ARE628.DOCX")</f>
        <v>https://docs.wto.org/imrd/directdoc.asp?DDFDocuments/t/G/TBTN24/ARE628.DOCX</v>
      </c>
      <c r="P287" s="6" t="str">
        <f>HYPERLINK("https://docs.wto.org/imrd/directdoc.asp?DDFDocuments/u/G/TBTN24/ARE628.DOCX", "https://docs.wto.org/imrd/directdoc.asp?DDFDocuments/u/G/TBTN24/ARE628.DOCX")</f>
        <v>https://docs.wto.org/imrd/directdoc.asp?DDFDocuments/u/G/TBTN24/ARE628.DOCX</v>
      </c>
      <c r="Q287" s="6" t="str">
        <f>HYPERLINK("https://docs.wto.org/imrd/directdoc.asp?DDFDocuments/v/G/TBTN24/ARE628.DOCX", "https://docs.wto.org/imrd/directdoc.asp?DDFDocuments/v/G/TBTN24/ARE628.DOCX")</f>
        <v>https://docs.wto.org/imrd/directdoc.asp?DDFDocuments/v/G/TBTN24/ARE628.DOCX</v>
      </c>
    </row>
    <row r="288" spans="1:17" ht="43.2" x14ac:dyDescent="0.3">
      <c r="A288" s="10" t="s">
        <v>1034</v>
      </c>
      <c r="B288" s="9" t="str">
        <f>HYPERLINK("https://eping.wto.org/en/Search?viewData= G/TBT/N/ARE/628, G/TBT/N/BHR/712, G/TBT/N/KWT/692, G/TBT/N/OMN/536, G/TBT/N/QAT/687, G/TBT/N/SAU/1357, G/TBT/N/YEM/293"," G/TBT/N/ARE/628, G/TBT/N/BHR/712, G/TBT/N/KWT/692, G/TBT/N/OMN/536, G/TBT/N/QAT/687, G/TBT/N/SAU/1357, G/TBT/N/YEM/293")</f>
        <v xml:space="preserve"> G/TBT/N/ARE/628, G/TBT/N/BHR/712, G/TBT/N/KWT/692, G/TBT/N/OMN/536, G/TBT/N/QAT/687, G/TBT/N/SAU/1357, G/TBT/N/YEM/293</v>
      </c>
      <c r="C288" s="6" t="s">
        <v>92</v>
      </c>
      <c r="D288" s="8" t="s">
        <v>240</v>
      </c>
      <c r="E288" s="8" t="s">
        <v>241</v>
      </c>
      <c r="F288" s="8" t="s">
        <v>242</v>
      </c>
      <c r="G288" s="8" t="s">
        <v>20</v>
      </c>
      <c r="H288" s="8" t="s">
        <v>243</v>
      </c>
      <c r="I288" s="8" t="s">
        <v>45</v>
      </c>
      <c r="J288" s="8" t="s">
        <v>20</v>
      </c>
      <c r="K288" s="6"/>
      <c r="L288" s="7">
        <v>45648</v>
      </c>
      <c r="M288" s="6" t="s">
        <v>22</v>
      </c>
      <c r="N288" s="8" t="s">
        <v>244</v>
      </c>
      <c r="O288" s="6" t="str">
        <f>HYPERLINK("https://docs.wto.org/imrd/directdoc.asp?DDFDocuments/t/G/TBTN24/ARE628.DOCX", "https://docs.wto.org/imrd/directdoc.asp?DDFDocuments/t/G/TBTN24/ARE628.DOCX")</f>
        <v>https://docs.wto.org/imrd/directdoc.asp?DDFDocuments/t/G/TBTN24/ARE628.DOCX</v>
      </c>
      <c r="P288" s="6" t="str">
        <f>HYPERLINK("https://docs.wto.org/imrd/directdoc.asp?DDFDocuments/u/G/TBTN24/ARE628.DOCX", "https://docs.wto.org/imrd/directdoc.asp?DDFDocuments/u/G/TBTN24/ARE628.DOCX")</f>
        <v>https://docs.wto.org/imrd/directdoc.asp?DDFDocuments/u/G/TBTN24/ARE628.DOCX</v>
      </c>
      <c r="Q288" s="6" t="str">
        <f>HYPERLINK("https://docs.wto.org/imrd/directdoc.asp?DDFDocuments/v/G/TBTN24/ARE628.DOCX", "https://docs.wto.org/imrd/directdoc.asp?DDFDocuments/v/G/TBTN24/ARE628.DOCX")</f>
        <v>https://docs.wto.org/imrd/directdoc.asp?DDFDocuments/v/G/TBTN24/ARE628.DOCX</v>
      </c>
    </row>
    <row r="289" spans="1:17" ht="43.2" x14ac:dyDescent="0.3">
      <c r="A289" s="10" t="s">
        <v>1034</v>
      </c>
      <c r="B289" s="9" t="str">
        <f>HYPERLINK("https://eping.wto.org/en/Search?viewData= G/TBT/N/ARE/628, G/TBT/N/BHR/712, G/TBT/N/KWT/692, G/TBT/N/OMN/536, G/TBT/N/QAT/687, G/TBT/N/SAU/1357, G/TBT/N/YEM/293"," G/TBT/N/ARE/628, G/TBT/N/BHR/712, G/TBT/N/KWT/692, G/TBT/N/OMN/536, G/TBT/N/QAT/687, G/TBT/N/SAU/1357, G/TBT/N/YEM/293")</f>
        <v xml:space="preserve"> G/TBT/N/ARE/628, G/TBT/N/BHR/712, G/TBT/N/KWT/692, G/TBT/N/OMN/536, G/TBT/N/QAT/687, G/TBT/N/SAU/1357, G/TBT/N/YEM/293</v>
      </c>
      <c r="C289" s="6" t="s">
        <v>69</v>
      </c>
      <c r="D289" s="8" t="s">
        <v>240</v>
      </c>
      <c r="E289" s="8" t="s">
        <v>241</v>
      </c>
      <c r="F289" s="8" t="s">
        <v>242</v>
      </c>
      <c r="G289" s="8" t="s">
        <v>20</v>
      </c>
      <c r="H289" s="8" t="s">
        <v>243</v>
      </c>
      <c r="I289" s="8" t="s">
        <v>45</v>
      </c>
      <c r="J289" s="8" t="s">
        <v>20</v>
      </c>
      <c r="K289" s="6"/>
      <c r="L289" s="7">
        <v>45648</v>
      </c>
      <c r="M289" s="6" t="s">
        <v>22</v>
      </c>
      <c r="N289" s="8" t="s">
        <v>244</v>
      </c>
      <c r="O289" s="6" t="str">
        <f>HYPERLINK("https://docs.wto.org/imrd/directdoc.asp?DDFDocuments/t/G/TBTN24/ARE628.DOCX", "https://docs.wto.org/imrd/directdoc.asp?DDFDocuments/t/G/TBTN24/ARE628.DOCX")</f>
        <v>https://docs.wto.org/imrd/directdoc.asp?DDFDocuments/t/G/TBTN24/ARE628.DOCX</v>
      </c>
      <c r="P289" s="6" t="str">
        <f>HYPERLINK("https://docs.wto.org/imrd/directdoc.asp?DDFDocuments/u/G/TBTN24/ARE628.DOCX", "https://docs.wto.org/imrd/directdoc.asp?DDFDocuments/u/G/TBTN24/ARE628.DOCX")</f>
        <v>https://docs.wto.org/imrd/directdoc.asp?DDFDocuments/u/G/TBTN24/ARE628.DOCX</v>
      </c>
      <c r="Q289" s="6" t="str">
        <f>HYPERLINK("https://docs.wto.org/imrd/directdoc.asp?DDFDocuments/v/G/TBTN24/ARE628.DOCX", "https://docs.wto.org/imrd/directdoc.asp?DDFDocuments/v/G/TBTN24/ARE628.DOCX")</f>
        <v>https://docs.wto.org/imrd/directdoc.asp?DDFDocuments/v/G/TBTN24/ARE628.DOCX</v>
      </c>
    </row>
    <row r="290" spans="1:17" ht="43.2" x14ac:dyDescent="0.3">
      <c r="A290" s="10" t="s">
        <v>1034</v>
      </c>
      <c r="B290" s="9" t="str">
        <f>HYPERLINK("https://eping.wto.org/en/Search?viewData= G/TBT/N/ARE/628, G/TBT/N/BHR/712, G/TBT/N/KWT/692, G/TBT/N/OMN/536, G/TBT/N/QAT/687, G/TBT/N/SAU/1357, G/TBT/N/YEM/293"," G/TBT/N/ARE/628, G/TBT/N/BHR/712, G/TBT/N/KWT/692, G/TBT/N/OMN/536, G/TBT/N/QAT/687, G/TBT/N/SAU/1357, G/TBT/N/YEM/293")</f>
        <v xml:space="preserve"> G/TBT/N/ARE/628, G/TBT/N/BHR/712, G/TBT/N/KWT/692, G/TBT/N/OMN/536, G/TBT/N/QAT/687, G/TBT/N/SAU/1357, G/TBT/N/YEM/293</v>
      </c>
      <c r="C290" s="6" t="s">
        <v>54</v>
      </c>
      <c r="D290" s="8" t="s">
        <v>240</v>
      </c>
      <c r="E290" s="8" t="s">
        <v>241</v>
      </c>
      <c r="F290" s="8" t="s">
        <v>242</v>
      </c>
      <c r="G290" s="8" t="s">
        <v>20</v>
      </c>
      <c r="H290" s="8" t="s">
        <v>243</v>
      </c>
      <c r="I290" s="8" t="s">
        <v>45</v>
      </c>
      <c r="J290" s="8" t="s">
        <v>20</v>
      </c>
      <c r="K290" s="6"/>
      <c r="L290" s="7">
        <v>45648</v>
      </c>
      <c r="M290" s="6" t="s">
        <v>22</v>
      </c>
      <c r="N290" s="8" t="s">
        <v>244</v>
      </c>
      <c r="O290" s="6" t="str">
        <f>HYPERLINK("https://docs.wto.org/imrd/directdoc.asp?DDFDocuments/t/G/TBTN24/ARE628.DOCX", "https://docs.wto.org/imrd/directdoc.asp?DDFDocuments/t/G/TBTN24/ARE628.DOCX")</f>
        <v>https://docs.wto.org/imrd/directdoc.asp?DDFDocuments/t/G/TBTN24/ARE628.DOCX</v>
      </c>
      <c r="P290" s="6" t="str">
        <f>HYPERLINK("https://docs.wto.org/imrd/directdoc.asp?DDFDocuments/u/G/TBTN24/ARE628.DOCX", "https://docs.wto.org/imrd/directdoc.asp?DDFDocuments/u/G/TBTN24/ARE628.DOCX")</f>
        <v>https://docs.wto.org/imrd/directdoc.asp?DDFDocuments/u/G/TBTN24/ARE628.DOCX</v>
      </c>
      <c r="Q290" s="6" t="str">
        <f>HYPERLINK("https://docs.wto.org/imrd/directdoc.asp?DDFDocuments/v/G/TBTN24/ARE628.DOCX", "https://docs.wto.org/imrd/directdoc.asp?DDFDocuments/v/G/TBTN24/ARE628.DOCX")</f>
        <v>https://docs.wto.org/imrd/directdoc.asp?DDFDocuments/v/G/TBTN24/ARE628.DOCX</v>
      </c>
    </row>
    <row r="291" spans="1:17" ht="43.2" x14ac:dyDescent="0.3">
      <c r="A291" s="10" t="s">
        <v>1034</v>
      </c>
      <c r="B291" s="9" t="str">
        <f>HYPERLINK("https://eping.wto.org/en/Search?viewData= G/TBT/N/ARE/629, G/TBT/N/BHR/713, G/TBT/N/KWT/693, G/TBT/N/OMN/537, G/TBT/N/QAT/688, G/TBT/N/SAU/1358, G/TBT/N/YEM/294"," G/TBT/N/ARE/629, G/TBT/N/BHR/713, G/TBT/N/KWT/693, G/TBT/N/OMN/537, G/TBT/N/QAT/688, G/TBT/N/SAU/1358, G/TBT/N/YEM/294")</f>
        <v xml:space="preserve"> G/TBT/N/ARE/629, G/TBT/N/BHR/713, G/TBT/N/KWT/693, G/TBT/N/OMN/537, G/TBT/N/QAT/688, G/TBT/N/SAU/1358, G/TBT/N/YEM/294</v>
      </c>
      <c r="C291" s="6" t="s">
        <v>54</v>
      </c>
      <c r="D291" s="8" t="s">
        <v>248</v>
      </c>
      <c r="E291" s="8" t="s">
        <v>249</v>
      </c>
      <c r="F291" s="8" t="s">
        <v>242</v>
      </c>
      <c r="G291" s="8" t="s">
        <v>20</v>
      </c>
      <c r="H291" s="8" t="s">
        <v>243</v>
      </c>
      <c r="I291" s="8" t="s">
        <v>45</v>
      </c>
      <c r="J291" s="8" t="s">
        <v>20</v>
      </c>
      <c r="K291" s="6"/>
      <c r="L291" s="7">
        <v>45648</v>
      </c>
      <c r="M291" s="6" t="s">
        <v>22</v>
      </c>
      <c r="N291" s="8" t="s">
        <v>250</v>
      </c>
      <c r="O291" s="6" t="str">
        <f>HYPERLINK("https://docs.wto.org/imrd/directdoc.asp?DDFDocuments/t/G/TBTN24/ARE629.DOCX", "https://docs.wto.org/imrd/directdoc.asp?DDFDocuments/t/G/TBTN24/ARE629.DOCX")</f>
        <v>https://docs.wto.org/imrd/directdoc.asp?DDFDocuments/t/G/TBTN24/ARE629.DOCX</v>
      </c>
      <c r="P291" s="6" t="str">
        <f>HYPERLINK("https://docs.wto.org/imrd/directdoc.asp?DDFDocuments/u/G/TBTN24/ARE629.DOCX", "https://docs.wto.org/imrd/directdoc.asp?DDFDocuments/u/G/TBTN24/ARE629.DOCX")</f>
        <v>https://docs.wto.org/imrd/directdoc.asp?DDFDocuments/u/G/TBTN24/ARE629.DOCX</v>
      </c>
      <c r="Q291" s="6" t="str">
        <f>HYPERLINK("https://docs.wto.org/imrd/directdoc.asp?DDFDocuments/v/G/TBTN24/ARE629.DOCX", "https://docs.wto.org/imrd/directdoc.asp?DDFDocuments/v/G/TBTN24/ARE629.DOCX")</f>
        <v>https://docs.wto.org/imrd/directdoc.asp?DDFDocuments/v/G/TBTN24/ARE629.DOCX</v>
      </c>
    </row>
    <row r="292" spans="1:17" ht="43.2" x14ac:dyDescent="0.3">
      <c r="A292" s="10" t="s">
        <v>1034</v>
      </c>
      <c r="B292" s="9" t="str">
        <f>HYPERLINK("https://eping.wto.org/en/Search?viewData= G/TBT/N/ARE/628, G/TBT/N/BHR/712, G/TBT/N/KWT/692, G/TBT/N/OMN/536, G/TBT/N/QAT/687, G/TBT/N/SAU/1357, G/TBT/N/YEM/293"," G/TBT/N/ARE/628, G/TBT/N/BHR/712, G/TBT/N/KWT/692, G/TBT/N/OMN/536, G/TBT/N/QAT/687, G/TBT/N/SAU/1357, G/TBT/N/YEM/293")</f>
        <v xml:space="preserve"> G/TBT/N/ARE/628, G/TBT/N/BHR/712, G/TBT/N/KWT/692, G/TBT/N/OMN/536, G/TBT/N/QAT/687, G/TBT/N/SAU/1357, G/TBT/N/YEM/293</v>
      </c>
      <c r="C292" s="6" t="s">
        <v>94</v>
      </c>
      <c r="D292" s="8" t="s">
        <v>240</v>
      </c>
      <c r="E292" s="8" t="s">
        <v>241</v>
      </c>
      <c r="F292" s="8" t="s">
        <v>242</v>
      </c>
      <c r="G292" s="8" t="s">
        <v>20</v>
      </c>
      <c r="H292" s="8" t="s">
        <v>243</v>
      </c>
      <c r="I292" s="8" t="s">
        <v>45</v>
      </c>
      <c r="J292" s="8" t="s">
        <v>20</v>
      </c>
      <c r="K292" s="6"/>
      <c r="L292" s="7">
        <v>45648</v>
      </c>
      <c r="M292" s="6" t="s">
        <v>22</v>
      </c>
      <c r="N292" s="8" t="s">
        <v>244</v>
      </c>
      <c r="O292" s="6" t="str">
        <f>HYPERLINK("https://docs.wto.org/imrd/directdoc.asp?DDFDocuments/t/G/TBTN24/ARE628.DOCX", "https://docs.wto.org/imrd/directdoc.asp?DDFDocuments/t/G/TBTN24/ARE628.DOCX")</f>
        <v>https://docs.wto.org/imrd/directdoc.asp?DDFDocuments/t/G/TBTN24/ARE628.DOCX</v>
      </c>
      <c r="P292" s="6" t="str">
        <f>HYPERLINK("https://docs.wto.org/imrd/directdoc.asp?DDFDocuments/u/G/TBTN24/ARE628.DOCX", "https://docs.wto.org/imrd/directdoc.asp?DDFDocuments/u/G/TBTN24/ARE628.DOCX")</f>
        <v>https://docs.wto.org/imrd/directdoc.asp?DDFDocuments/u/G/TBTN24/ARE628.DOCX</v>
      </c>
      <c r="Q292" s="6" t="str">
        <f>HYPERLINK("https://docs.wto.org/imrd/directdoc.asp?DDFDocuments/v/G/TBTN24/ARE628.DOCX", "https://docs.wto.org/imrd/directdoc.asp?DDFDocuments/v/G/TBTN24/ARE628.DOCX")</f>
        <v>https://docs.wto.org/imrd/directdoc.asp?DDFDocuments/v/G/TBTN24/ARE628.DOCX</v>
      </c>
    </row>
    <row r="293" spans="1:17" ht="43.2" x14ac:dyDescent="0.3">
      <c r="A293" s="10" t="s">
        <v>1034</v>
      </c>
      <c r="B293" s="9" t="str">
        <f>HYPERLINK("https://eping.wto.org/en/Search?viewData= G/TBT/N/ARE/629, G/TBT/N/BHR/713, G/TBT/N/KWT/693, G/TBT/N/OMN/537, G/TBT/N/QAT/688, G/TBT/N/SAU/1358, G/TBT/N/YEM/294"," G/TBT/N/ARE/629, G/TBT/N/BHR/713, G/TBT/N/KWT/693, G/TBT/N/OMN/537, G/TBT/N/QAT/688, G/TBT/N/SAU/1358, G/TBT/N/YEM/294")</f>
        <v xml:space="preserve"> G/TBT/N/ARE/629, G/TBT/N/BHR/713, G/TBT/N/KWT/693, G/TBT/N/OMN/537, G/TBT/N/QAT/688, G/TBT/N/SAU/1358, G/TBT/N/YEM/294</v>
      </c>
      <c r="C293" s="6" t="s">
        <v>95</v>
      </c>
      <c r="D293" s="8" t="s">
        <v>248</v>
      </c>
      <c r="E293" s="8" t="s">
        <v>249</v>
      </c>
      <c r="F293" s="8" t="s">
        <v>242</v>
      </c>
      <c r="G293" s="8" t="s">
        <v>20</v>
      </c>
      <c r="H293" s="8" t="s">
        <v>243</v>
      </c>
      <c r="I293" s="8" t="s">
        <v>45</v>
      </c>
      <c r="J293" s="8" t="s">
        <v>20</v>
      </c>
      <c r="K293" s="6"/>
      <c r="L293" s="7">
        <v>45648</v>
      </c>
      <c r="M293" s="6" t="s">
        <v>22</v>
      </c>
      <c r="N293" s="8" t="s">
        <v>250</v>
      </c>
      <c r="O293" s="6" t="str">
        <f>HYPERLINK("https://docs.wto.org/imrd/directdoc.asp?DDFDocuments/t/G/TBTN24/ARE629.DOCX", "https://docs.wto.org/imrd/directdoc.asp?DDFDocuments/t/G/TBTN24/ARE629.DOCX")</f>
        <v>https://docs.wto.org/imrd/directdoc.asp?DDFDocuments/t/G/TBTN24/ARE629.DOCX</v>
      </c>
      <c r="P293" s="6" t="str">
        <f>HYPERLINK("https://docs.wto.org/imrd/directdoc.asp?DDFDocuments/u/G/TBTN24/ARE629.DOCX", "https://docs.wto.org/imrd/directdoc.asp?DDFDocuments/u/G/TBTN24/ARE629.DOCX")</f>
        <v>https://docs.wto.org/imrd/directdoc.asp?DDFDocuments/u/G/TBTN24/ARE629.DOCX</v>
      </c>
      <c r="Q293" s="6" t="str">
        <f>HYPERLINK("https://docs.wto.org/imrd/directdoc.asp?DDFDocuments/v/G/TBTN24/ARE629.DOCX", "https://docs.wto.org/imrd/directdoc.asp?DDFDocuments/v/G/TBTN24/ARE629.DOCX")</f>
        <v>https://docs.wto.org/imrd/directdoc.asp?DDFDocuments/v/G/TBTN24/ARE629.DOCX</v>
      </c>
    </row>
    <row r="294" spans="1:17" ht="43.2" x14ac:dyDescent="0.3">
      <c r="A294" s="10" t="s">
        <v>1034</v>
      </c>
      <c r="B294" s="9" t="str">
        <f>HYPERLINK("https://eping.wto.org/en/Search?viewData= G/TBT/N/ARE/629, G/TBT/N/BHR/713, G/TBT/N/KWT/693, G/TBT/N/OMN/537, G/TBT/N/QAT/688, G/TBT/N/SAU/1358, G/TBT/N/YEM/294"," G/TBT/N/ARE/629, G/TBT/N/BHR/713, G/TBT/N/KWT/693, G/TBT/N/OMN/537, G/TBT/N/QAT/688, G/TBT/N/SAU/1358, G/TBT/N/YEM/294")</f>
        <v xml:space="preserve"> G/TBT/N/ARE/629, G/TBT/N/BHR/713, G/TBT/N/KWT/693, G/TBT/N/OMN/537, G/TBT/N/QAT/688, G/TBT/N/SAU/1358, G/TBT/N/YEM/294</v>
      </c>
      <c r="C294" s="6" t="s">
        <v>92</v>
      </c>
      <c r="D294" s="8" t="s">
        <v>248</v>
      </c>
      <c r="E294" s="8" t="s">
        <v>249</v>
      </c>
      <c r="F294" s="8" t="s">
        <v>242</v>
      </c>
      <c r="G294" s="8" t="s">
        <v>20</v>
      </c>
      <c r="H294" s="8" t="s">
        <v>243</v>
      </c>
      <c r="I294" s="8" t="s">
        <v>45</v>
      </c>
      <c r="J294" s="8" t="s">
        <v>20</v>
      </c>
      <c r="K294" s="6"/>
      <c r="L294" s="7">
        <v>45648</v>
      </c>
      <c r="M294" s="6" t="s">
        <v>22</v>
      </c>
      <c r="N294" s="8" t="s">
        <v>250</v>
      </c>
      <c r="O294" s="6" t="str">
        <f>HYPERLINK("https://docs.wto.org/imrd/directdoc.asp?DDFDocuments/t/G/TBTN24/ARE629.DOCX", "https://docs.wto.org/imrd/directdoc.asp?DDFDocuments/t/G/TBTN24/ARE629.DOCX")</f>
        <v>https://docs.wto.org/imrd/directdoc.asp?DDFDocuments/t/G/TBTN24/ARE629.DOCX</v>
      </c>
      <c r="P294" s="6" t="str">
        <f>HYPERLINK("https://docs.wto.org/imrd/directdoc.asp?DDFDocuments/u/G/TBTN24/ARE629.DOCX", "https://docs.wto.org/imrd/directdoc.asp?DDFDocuments/u/G/TBTN24/ARE629.DOCX")</f>
        <v>https://docs.wto.org/imrd/directdoc.asp?DDFDocuments/u/G/TBTN24/ARE629.DOCX</v>
      </c>
      <c r="Q294" s="6" t="str">
        <f>HYPERLINK("https://docs.wto.org/imrd/directdoc.asp?DDFDocuments/v/G/TBTN24/ARE629.DOCX", "https://docs.wto.org/imrd/directdoc.asp?DDFDocuments/v/G/TBTN24/ARE629.DOCX")</f>
        <v>https://docs.wto.org/imrd/directdoc.asp?DDFDocuments/v/G/TBTN24/ARE629.DOCX</v>
      </c>
    </row>
    <row r="295" spans="1:17" ht="43.2" x14ac:dyDescent="0.3">
      <c r="A295" s="10" t="s">
        <v>1034</v>
      </c>
      <c r="B295" s="9" t="str">
        <f>HYPERLINK("https://eping.wto.org/en/Search?viewData= G/TBT/N/ARE/629, G/TBT/N/BHR/713, G/TBT/N/KWT/693, G/TBT/N/OMN/537, G/TBT/N/QAT/688, G/TBT/N/SAU/1358, G/TBT/N/YEM/294"," G/TBT/N/ARE/629, G/TBT/N/BHR/713, G/TBT/N/KWT/693, G/TBT/N/OMN/537, G/TBT/N/QAT/688, G/TBT/N/SAU/1358, G/TBT/N/YEM/294")</f>
        <v xml:space="preserve"> G/TBT/N/ARE/629, G/TBT/N/BHR/713, G/TBT/N/KWT/693, G/TBT/N/OMN/537, G/TBT/N/QAT/688, G/TBT/N/SAU/1358, G/TBT/N/YEM/294</v>
      </c>
      <c r="C295" s="6" t="s">
        <v>93</v>
      </c>
      <c r="D295" s="8" t="s">
        <v>248</v>
      </c>
      <c r="E295" s="8" t="s">
        <v>249</v>
      </c>
      <c r="F295" s="8" t="s">
        <v>242</v>
      </c>
      <c r="G295" s="8" t="s">
        <v>20</v>
      </c>
      <c r="H295" s="8" t="s">
        <v>243</v>
      </c>
      <c r="I295" s="8" t="s">
        <v>45</v>
      </c>
      <c r="J295" s="8" t="s">
        <v>20</v>
      </c>
      <c r="K295" s="6"/>
      <c r="L295" s="7">
        <v>45648</v>
      </c>
      <c r="M295" s="6" t="s">
        <v>22</v>
      </c>
      <c r="N295" s="8" t="s">
        <v>250</v>
      </c>
      <c r="O295" s="6" t="str">
        <f>HYPERLINK("https://docs.wto.org/imrd/directdoc.asp?DDFDocuments/t/G/TBTN24/ARE629.DOCX", "https://docs.wto.org/imrd/directdoc.asp?DDFDocuments/t/G/TBTN24/ARE629.DOCX")</f>
        <v>https://docs.wto.org/imrd/directdoc.asp?DDFDocuments/t/G/TBTN24/ARE629.DOCX</v>
      </c>
      <c r="P295" s="6" t="str">
        <f>HYPERLINK("https://docs.wto.org/imrd/directdoc.asp?DDFDocuments/u/G/TBTN24/ARE629.DOCX", "https://docs.wto.org/imrd/directdoc.asp?DDFDocuments/u/G/TBTN24/ARE629.DOCX")</f>
        <v>https://docs.wto.org/imrd/directdoc.asp?DDFDocuments/u/G/TBTN24/ARE629.DOCX</v>
      </c>
      <c r="Q295" s="6" t="str">
        <f>HYPERLINK("https://docs.wto.org/imrd/directdoc.asp?DDFDocuments/v/G/TBTN24/ARE629.DOCX", "https://docs.wto.org/imrd/directdoc.asp?DDFDocuments/v/G/TBTN24/ARE629.DOCX")</f>
        <v>https://docs.wto.org/imrd/directdoc.asp?DDFDocuments/v/G/TBTN24/ARE629.DOCX</v>
      </c>
    </row>
    <row r="296" spans="1:17" ht="43.2" x14ac:dyDescent="0.3">
      <c r="A296" s="10" t="s">
        <v>1034</v>
      </c>
      <c r="B296" s="9" t="str">
        <f>HYPERLINK("https://eping.wto.org/en/Search?viewData= G/TBT/N/ARE/629, G/TBT/N/BHR/713, G/TBT/N/KWT/693, G/TBT/N/OMN/537, G/TBT/N/QAT/688, G/TBT/N/SAU/1358, G/TBT/N/YEM/294"," G/TBT/N/ARE/629, G/TBT/N/BHR/713, G/TBT/N/KWT/693, G/TBT/N/OMN/537, G/TBT/N/QAT/688, G/TBT/N/SAU/1358, G/TBT/N/YEM/294")</f>
        <v xml:space="preserve"> G/TBT/N/ARE/629, G/TBT/N/BHR/713, G/TBT/N/KWT/693, G/TBT/N/OMN/537, G/TBT/N/QAT/688, G/TBT/N/SAU/1358, G/TBT/N/YEM/294</v>
      </c>
      <c r="C296" s="6" t="s">
        <v>94</v>
      </c>
      <c r="D296" s="8" t="s">
        <v>248</v>
      </c>
      <c r="E296" s="8" t="s">
        <v>249</v>
      </c>
      <c r="F296" s="8" t="s">
        <v>242</v>
      </c>
      <c r="G296" s="8" t="s">
        <v>20</v>
      </c>
      <c r="H296" s="8" t="s">
        <v>243</v>
      </c>
      <c r="I296" s="8" t="s">
        <v>45</v>
      </c>
      <c r="J296" s="8" t="s">
        <v>20</v>
      </c>
      <c r="K296" s="6"/>
      <c r="L296" s="7">
        <v>45648</v>
      </c>
      <c r="M296" s="6" t="s">
        <v>22</v>
      </c>
      <c r="N296" s="8" t="s">
        <v>250</v>
      </c>
      <c r="O296" s="6" t="str">
        <f>HYPERLINK("https://docs.wto.org/imrd/directdoc.asp?DDFDocuments/t/G/TBTN24/ARE629.DOCX", "https://docs.wto.org/imrd/directdoc.asp?DDFDocuments/t/G/TBTN24/ARE629.DOCX")</f>
        <v>https://docs.wto.org/imrd/directdoc.asp?DDFDocuments/t/G/TBTN24/ARE629.DOCX</v>
      </c>
      <c r="P296" s="6" t="str">
        <f>HYPERLINK("https://docs.wto.org/imrd/directdoc.asp?DDFDocuments/u/G/TBTN24/ARE629.DOCX", "https://docs.wto.org/imrd/directdoc.asp?DDFDocuments/u/G/TBTN24/ARE629.DOCX")</f>
        <v>https://docs.wto.org/imrd/directdoc.asp?DDFDocuments/u/G/TBTN24/ARE629.DOCX</v>
      </c>
      <c r="Q296" s="6" t="str">
        <f>HYPERLINK("https://docs.wto.org/imrd/directdoc.asp?DDFDocuments/v/G/TBTN24/ARE629.DOCX", "https://docs.wto.org/imrd/directdoc.asp?DDFDocuments/v/G/TBTN24/ARE629.DOCX")</f>
        <v>https://docs.wto.org/imrd/directdoc.asp?DDFDocuments/v/G/TBTN24/ARE629.DOCX</v>
      </c>
    </row>
    <row r="297" spans="1:17" ht="43.2" x14ac:dyDescent="0.3">
      <c r="A297" s="10" t="s">
        <v>1034</v>
      </c>
      <c r="B297" s="9" t="str">
        <f>HYPERLINK("https://eping.wto.org/en/Search?viewData= G/TBT/N/ARE/629, G/TBT/N/BHR/713, G/TBT/N/KWT/693, G/TBT/N/OMN/537, G/TBT/N/QAT/688, G/TBT/N/SAU/1358, G/TBT/N/YEM/294"," G/TBT/N/ARE/629, G/TBT/N/BHR/713, G/TBT/N/KWT/693, G/TBT/N/OMN/537, G/TBT/N/QAT/688, G/TBT/N/SAU/1358, G/TBT/N/YEM/294")</f>
        <v xml:space="preserve"> G/TBT/N/ARE/629, G/TBT/N/BHR/713, G/TBT/N/KWT/693, G/TBT/N/OMN/537, G/TBT/N/QAT/688, G/TBT/N/SAU/1358, G/TBT/N/YEM/294</v>
      </c>
      <c r="C297" s="6" t="s">
        <v>69</v>
      </c>
      <c r="D297" s="8" t="s">
        <v>248</v>
      </c>
      <c r="E297" s="8" t="s">
        <v>249</v>
      </c>
      <c r="F297" s="8" t="s">
        <v>242</v>
      </c>
      <c r="G297" s="8" t="s">
        <v>20</v>
      </c>
      <c r="H297" s="8" t="s">
        <v>243</v>
      </c>
      <c r="I297" s="8" t="s">
        <v>45</v>
      </c>
      <c r="J297" s="8" t="s">
        <v>20</v>
      </c>
      <c r="K297" s="6"/>
      <c r="L297" s="7">
        <v>45648</v>
      </c>
      <c r="M297" s="6" t="s">
        <v>22</v>
      </c>
      <c r="N297" s="8" t="s">
        <v>250</v>
      </c>
      <c r="O297" s="6" t="str">
        <f>HYPERLINK("https://docs.wto.org/imrd/directdoc.asp?DDFDocuments/t/G/TBTN24/ARE629.DOCX", "https://docs.wto.org/imrd/directdoc.asp?DDFDocuments/t/G/TBTN24/ARE629.DOCX")</f>
        <v>https://docs.wto.org/imrd/directdoc.asp?DDFDocuments/t/G/TBTN24/ARE629.DOCX</v>
      </c>
      <c r="P297" s="6" t="str">
        <f>HYPERLINK("https://docs.wto.org/imrd/directdoc.asp?DDFDocuments/u/G/TBTN24/ARE629.DOCX", "https://docs.wto.org/imrd/directdoc.asp?DDFDocuments/u/G/TBTN24/ARE629.DOCX")</f>
        <v>https://docs.wto.org/imrd/directdoc.asp?DDFDocuments/u/G/TBTN24/ARE629.DOCX</v>
      </c>
      <c r="Q297" s="6" t="str">
        <f>HYPERLINK("https://docs.wto.org/imrd/directdoc.asp?DDFDocuments/v/G/TBTN24/ARE629.DOCX", "https://docs.wto.org/imrd/directdoc.asp?DDFDocuments/v/G/TBTN24/ARE629.DOCX")</f>
        <v>https://docs.wto.org/imrd/directdoc.asp?DDFDocuments/v/G/TBTN24/ARE629.DOCX</v>
      </c>
    </row>
    <row r="298" spans="1:17" ht="43.2" x14ac:dyDescent="0.3">
      <c r="A298" s="10" t="s">
        <v>1034</v>
      </c>
      <c r="B298" s="9" t="str">
        <f>HYPERLINK("https://eping.wto.org/en/Search?viewData= G/TBT/N/ARE/629, G/TBT/N/BHR/713, G/TBT/N/KWT/693, G/TBT/N/OMN/537, G/TBT/N/QAT/688, G/TBT/N/SAU/1358, G/TBT/N/YEM/294"," G/TBT/N/ARE/629, G/TBT/N/BHR/713, G/TBT/N/KWT/693, G/TBT/N/OMN/537, G/TBT/N/QAT/688, G/TBT/N/SAU/1358, G/TBT/N/YEM/294")</f>
        <v xml:space="preserve"> G/TBT/N/ARE/629, G/TBT/N/BHR/713, G/TBT/N/KWT/693, G/TBT/N/OMN/537, G/TBT/N/QAT/688, G/TBT/N/SAU/1358, G/TBT/N/YEM/294</v>
      </c>
      <c r="C298" s="6" t="s">
        <v>75</v>
      </c>
      <c r="D298" s="8" t="s">
        <v>248</v>
      </c>
      <c r="E298" s="8" t="s">
        <v>249</v>
      </c>
      <c r="F298" s="8" t="s">
        <v>242</v>
      </c>
      <c r="G298" s="8" t="s">
        <v>20</v>
      </c>
      <c r="H298" s="8" t="s">
        <v>243</v>
      </c>
      <c r="I298" s="8" t="s">
        <v>45</v>
      </c>
      <c r="J298" s="8" t="s">
        <v>20</v>
      </c>
      <c r="K298" s="6"/>
      <c r="L298" s="7">
        <v>45648</v>
      </c>
      <c r="M298" s="6" t="s">
        <v>22</v>
      </c>
      <c r="N298" s="8" t="s">
        <v>250</v>
      </c>
      <c r="O298" s="6" t="str">
        <f>HYPERLINK("https://docs.wto.org/imrd/directdoc.asp?DDFDocuments/t/G/TBTN24/ARE629.DOCX", "https://docs.wto.org/imrd/directdoc.asp?DDFDocuments/t/G/TBTN24/ARE629.DOCX")</f>
        <v>https://docs.wto.org/imrd/directdoc.asp?DDFDocuments/t/G/TBTN24/ARE629.DOCX</v>
      </c>
      <c r="P298" s="6" t="str">
        <f>HYPERLINK("https://docs.wto.org/imrd/directdoc.asp?DDFDocuments/u/G/TBTN24/ARE629.DOCX", "https://docs.wto.org/imrd/directdoc.asp?DDFDocuments/u/G/TBTN24/ARE629.DOCX")</f>
        <v>https://docs.wto.org/imrd/directdoc.asp?DDFDocuments/u/G/TBTN24/ARE629.DOCX</v>
      </c>
      <c r="Q298" s="6" t="str">
        <f>HYPERLINK("https://docs.wto.org/imrd/directdoc.asp?DDFDocuments/v/G/TBTN24/ARE629.DOCX", "https://docs.wto.org/imrd/directdoc.asp?DDFDocuments/v/G/TBTN24/ARE629.DOCX")</f>
        <v>https://docs.wto.org/imrd/directdoc.asp?DDFDocuments/v/G/TBTN24/ARE629.DOCX</v>
      </c>
    </row>
    <row r="299" spans="1:17" ht="86.4" x14ac:dyDescent="0.3">
      <c r="A299" t="s">
        <v>1021</v>
      </c>
      <c r="B299" s="9" t="str">
        <f>HYPERLINK("https://eping.wto.org/en/Search?viewData= G/TBT/N/USA/2155"," G/TBT/N/USA/2155")</f>
        <v xml:space="preserve"> G/TBT/N/USA/2155</v>
      </c>
      <c r="C299" s="6" t="s">
        <v>109</v>
      </c>
      <c r="D299" s="8" t="s">
        <v>136</v>
      </c>
      <c r="E299" s="8" t="s">
        <v>137</v>
      </c>
      <c r="F299" s="8" t="s">
        <v>138</v>
      </c>
      <c r="G299" s="8" t="s">
        <v>20</v>
      </c>
      <c r="H299" s="8" t="s">
        <v>139</v>
      </c>
      <c r="I299" s="8" t="s">
        <v>53</v>
      </c>
      <c r="J299" s="8" t="s">
        <v>20</v>
      </c>
      <c r="K299" s="6"/>
      <c r="L299" s="7">
        <v>45684</v>
      </c>
      <c r="M299" s="6" t="s">
        <v>22</v>
      </c>
      <c r="N299" s="8" t="s">
        <v>140</v>
      </c>
      <c r="O299" s="6" t="str">
        <f>HYPERLINK("https://docs.wto.org/imrd/directdoc.asp?DDFDocuments/t/G/TBTN24/USA2155.DOCX", "https://docs.wto.org/imrd/directdoc.asp?DDFDocuments/t/G/TBTN24/USA2155.DOCX")</f>
        <v>https://docs.wto.org/imrd/directdoc.asp?DDFDocuments/t/G/TBTN24/USA2155.DOCX</v>
      </c>
      <c r="P299" s="6"/>
      <c r="Q299" s="6"/>
    </row>
    <row r="300" spans="1:17" ht="43.2" x14ac:dyDescent="0.3">
      <c r="A300" s="10" t="s">
        <v>1049</v>
      </c>
      <c r="B300" s="9" t="str">
        <f>HYPERLINK("https://eping.wto.org/en/Search?viewData= G/TBT/N/BDI/522, G/TBT/N/KEN/1695, G/TBT/N/RWA/1088, G/TBT/N/TZA/1188, G/TBT/N/UGA/2032"," G/TBT/N/BDI/522, G/TBT/N/KEN/1695, G/TBT/N/RWA/1088, G/TBT/N/TZA/1188, G/TBT/N/UGA/2032")</f>
        <v xml:space="preserve"> G/TBT/N/BDI/522, G/TBT/N/KEN/1695, G/TBT/N/RWA/1088, G/TBT/N/TZA/1188, G/TBT/N/UGA/2032</v>
      </c>
      <c r="C300" s="6" t="s">
        <v>327</v>
      </c>
      <c r="D300" s="8" t="s">
        <v>350</v>
      </c>
      <c r="E300" s="8" t="s">
        <v>351</v>
      </c>
      <c r="F300" s="8" t="s">
        <v>352</v>
      </c>
      <c r="G300" s="8" t="s">
        <v>353</v>
      </c>
      <c r="H300" s="8" t="s">
        <v>354</v>
      </c>
      <c r="I300" s="8" t="s">
        <v>355</v>
      </c>
      <c r="J300" s="8" t="s">
        <v>20</v>
      </c>
      <c r="K300" s="6"/>
      <c r="L300" s="7">
        <v>45643</v>
      </c>
      <c r="M300" s="6" t="s">
        <v>22</v>
      </c>
      <c r="N300" s="8" t="s">
        <v>356</v>
      </c>
      <c r="O300" s="6" t="str">
        <f>HYPERLINK("https://docs.wto.org/imrd/directdoc.asp?DDFDocuments/t/G/TBTN24/BDI522.DOCX", "https://docs.wto.org/imrd/directdoc.asp?DDFDocuments/t/G/TBTN24/BDI522.DOCX")</f>
        <v>https://docs.wto.org/imrd/directdoc.asp?DDFDocuments/t/G/TBTN24/BDI522.DOCX</v>
      </c>
      <c r="P300" s="6" t="str">
        <f>HYPERLINK("https://docs.wto.org/imrd/directdoc.asp?DDFDocuments/u/G/TBTN24/BDI522.DOCX", "https://docs.wto.org/imrd/directdoc.asp?DDFDocuments/u/G/TBTN24/BDI522.DOCX")</f>
        <v>https://docs.wto.org/imrd/directdoc.asp?DDFDocuments/u/G/TBTN24/BDI522.DOCX</v>
      </c>
      <c r="Q300" s="6" t="str">
        <f>HYPERLINK("https://docs.wto.org/imrd/directdoc.asp?DDFDocuments/v/G/TBTN24/BDI522.DOCX", "https://docs.wto.org/imrd/directdoc.asp?DDFDocuments/v/G/TBTN24/BDI522.DOCX")</f>
        <v>https://docs.wto.org/imrd/directdoc.asp?DDFDocuments/v/G/TBTN24/BDI522.DOCX</v>
      </c>
    </row>
    <row r="301" spans="1:17" ht="43.2" x14ac:dyDescent="0.3">
      <c r="A301" s="10" t="s">
        <v>1049</v>
      </c>
      <c r="B301" s="9" t="str">
        <f>HYPERLINK("https://eping.wto.org/en/Search?viewData= G/TBT/N/BDI/525, G/TBT/N/KEN/1698, G/TBT/N/RWA/1091, G/TBT/N/TZA/1191, G/TBT/N/UGA/2035"," G/TBT/N/BDI/525, G/TBT/N/KEN/1698, G/TBT/N/RWA/1091, G/TBT/N/TZA/1191, G/TBT/N/UGA/2035")</f>
        <v xml:space="preserve"> G/TBT/N/BDI/525, G/TBT/N/KEN/1698, G/TBT/N/RWA/1091, G/TBT/N/TZA/1191, G/TBT/N/UGA/2035</v>
      </c>
      <c r="C301" s="6" t="s">
        <v>327</v>
      </c>
      <c r="D301" s="8" t="s">
        <v>357</v>
      </c>
      <c r="E301" s="8" t="s">
        <v>358</v>
      </c>
      <c r="F301" s="8" t="s">
        <v>359</v>
      </c>
      <c r="G301" s="8" t="s">
        <v>360</v>
      </c>
      <c r="H301" s="8" t="s">
        <v>354</v>
      </c>
      <c r="I301" s="8" t="s">
        <v>361</v>
      </c>
      <c r="J301" s="8" t="s">
        <v>20</v>
      </c>
      <c r="K301" s="6"/>
      <c r="L301" s="7">
        <v>45643</v>
      </c>
      <c r="M301" s="6" t="s">
        <v>22</v>
      </c>
      <c r="N301" s="8" t="s">
        <v>362</v>
      </c>
      <c r="O301" s="6" t="str">
        <f>HYPERLINK("https://docs.wto.org/imrd/directdoc.asp?DDFDocuments/t/G/TBTN24/BDI525.DOCX", "https://docs.wto.org/imrd/directdoc.asp?DDFDocuments/t/G/TBTN24/BDI525.DOCX")</f>
        <v>https://docs.wto.org/imrd/directdoc.asp?DDFDocuments/t/G/TBTN24/BDI525.DOCX</v>
      </c>
      <c r="P301" s="6" t="str">
        <f>HYPERLINK("https://docs.wto.org/imrd/directdoc.asp?DDFDocuments/u/G/TBTN24/BDI525.DOCX", "https://docs.wto.org/imrd/directdoc.asp?DDFDocuments/u/G/TBTN24/BDI525.DOCX")</f>
        <v>https://docs.wto.org/imrd/directdoc.asp?DDFDocuments/u/G/TBTN24/BDI525.DOCX</v>
      </c>
      <c r="Q301" s="6" t="str">
        <f>HYPERLINK("https://docs.wto.org/imrd/directdoc.asp?DDFDocuments/v/G/TBTN24/BDI525.DOCX", "https://docs.wto.org/imrd/directdoc.asp?DDFDocuments/v/G/TBTN24/BDI525.DOCX")</f>
        <v>https://docs.wto.org/imrd/directdoc.asp?DDFDocuments/v/G/TBTN24/BDI525.DOCX</v>
      </c>
    </row>
    <row r="302" spans="1:17" ht="43.2" x14ac:dyDescent="0.3">
      <c r="A302" s="10" t="s">
        <v>1049</v>
      </c>
      <c r="B302" s="9" t="str">
        <f>HYPERLINK("https://eping.wto.org/en/Search?viewData= G/TBT/N/BDI/521, G/TBT/N/KEN/1694, G/TBT/N/RWA/1087, G/TBT/N/TZA/1187, G/TBT/N/UGA/2031"," G/TBT/N/BDI/521, G/TBT/N/KEN/1694, G/TBT/N/RWA/1087, G/TBT/N/TZA/1187, G/TBT/N/UGA/2031")</f>
        <v xml:space="preserve"> G/TBT/N/BDI/521, G/TBT/N/KEN/1694, G/TBT/N/RWA/1087, G/TBT/N/TZA/1187, G/TBT/N/UGA/2031</v>
      </c>
      <c r="C302" s="6" t="s">
        <v>342</v>
      </c>
      <c r="D302" s="8" t="s">
        <v>363</v>
      </c>
      <c r="E302" s="8" t="s">
        <v>364</v>
      </c>
      <c r="F302" s="8" t="s">
        <v>365</v>
      </c>
      <c r="G302" s="8" t="s">
        <v>353</v>
      </c>
      <c r="H302" s="8" t="s">
        <v>354</v>
      </c>
      <c r="I302" s="8" t="s">
        <v>355</v>
      </c>
      <c r="J302" s="8" t="s">
        <v>20</v>
      </c>
      <c r="K302" s="6"/>
      <c r="L302" s="7">
        <v>45643</v>
      </c>
      <c r="M302" s="6" t="s">
        <v>22</v>
      </c>
      <c r="N302" s="8" t="s">
        <v>366</v>
      </c>
      <c r="O302" s="6" t="str">
        <f>HYPERLINK("https://docs.wto.org/imrd/directdoc.asp?DDFDocuments/t/G/TBTN24/BDI521.DOCX", "https://docs.wto.org/imrd/directdoc.asp?DDFDocuments/t/G/TBTN24/BDI521.DOCX")</f>
        <v>https://docs.wto.org/imrd/directdoc.asp?DDFDocuments/t/G/TBTN24/BDI521.DOCX</v>
      </c>
      <c r="P302" s="6" t="str">
        <f>HYPERLINK("https://docs.wto.org/imrd/directdoc.asp?DDFDocuments/u/G/TBTN24/BDI521.DOCX", "https://docs.wto.org/imrd/directdoc.asp?DDFDocuments/u/G/TBTN24/BDI521.DOCX")</f>
        <v>https://docs.wto.org/imrd/directdoc.asp?DDFDocuments/u/G/TBTN24/BDI521.DOCX</v>
      </c>
      <c r="Q302" s="6" t="str">
        <f>HYPERLINK("https://docs.wto.org/imrd/directdoc.asp?DDFDocuments/v/G/TBTN24/BDI521.DOCX", "https://docs.wto.org/imrd/directdoc.asp?DDFDocuments/v/G/TBTN24/BDI521.DOCX")</f>
        <v>https://docs.wto.org/imrd/directdoc.asp?DDFDocuments/v/G/TBTN24/BDI521.DOCX</v>
      </c>
    </row>
    <row r="303" spans="1:17" ht="43.2" x14ac:dyDescent="0.3">
      <c r="A303" s="10" t="s">
        <v>1049</v>
      </c>
      <c r="B303" s="9" t="str">
        <f>HYPERLINK("https://eping.wto.org/en/Search?viewData= G/TBT/N/BDI/522, G/TBT/N/KEN/1695, G/TBT/N/RWA/1088, G/TBT/N/TZA/1188, G/TBT/N/UGA/2032"," G/TBT/N/BDI/522, G/TBT/N/KEN/1695, G/TBT/N/RWA/1088, G/TBT/N/TZA/1188, G/TBT/N/UGA/2032")</f>
        <v xml:space="preserve"> G/TBT/N/BDI/522, G/TBT/N/KEN/1695, G/TBT/N/RWA/1088, G/TBT/N/TZA/1188, G/TBT/N/UGA/2032</v>
      </c>
      <c r="C303" s="6" t="s">
        <v>342</v>
      </c>
      <c r="D303" s="8" t="s">
        <v>350</v>
      </c>
      <c r="E303" s="8" t="s">
        <v>351</v>
      </c>
      <c r="F303" s="8" t="s">
        <v>352</v>
      </c>
      <c r="G303" s="8" t="s">
        <v>353</v>
      </c>
      <c r="H303" s="8" t="s">
        <v>354</v>
      </c>
      <c r="I303" s="8" t="s">
        <v>355</v>
      </c>
      <c r="J303" s="8" t="s">
        <v>20</v>
      </c>
      <c r="K303" s="6"/>
      <c r="L303" s="7">
        <v>45643</v>
      </c>
      <c r="M303" s="6" t="s">
        <v>22</v>
      </c>
      <c r="N303" s="8" t="s">
        <v>356</v>
      </c>
      <c r="O303" s="6" t="str">
        <f>HYPERLINK("https://docs.wto.org/imrd/directdoc.asp?DDFDocuments/t/G/TBTN24/BDI522.DOCX", "https://docs.wto.org/imrd/directdoc.asp?DDFDocuments/t/G/TBTN24/BDI522.DOCX")</f>
        <v>https://docs.wto.org/imrd/directdoc.asp?DDFDocuments/t/G/TBTN24/BDI522.DOCX</v>
      </c>
      <c r="P303" s="6" t="str">
        <f>HYPERLINK("https://docs.wto.org/imrd/directdoc.asp?DDFDocuments/u/G/TBTN24/BDI522.DOCX", "https://docs.wto.org/imrd/directdoc.asp?DDFDocuments/u/G/TBTN24/BDI522.DOCX")</f>
        <v>https://docs.wto.org/imrd/directdoc.asp?DDFDocuments/u/G/TBTN24/BDI522.DOCX</v>
      </c>
      <c r="Q303" s="6" t="str">
        <f>HYPERLINK("https://docs.wto.org/imrd/directdoc.asp?DDFDocuments/v/G/TBTN24/BDI522.DOCX", "https://docs.wto.org/imrd/directdoc.asp?DDFDocuments/v/G/TBTN24/BDI522.DOCX")</f>
        <v>https://docs.wto.org/imrd/directdoc.asp?DDFDocuments/v/G/TBTN24/BDI522.DOCX</v>
      </c>
    </row>
    <row r="304" spans="1:17" ht="43.2" x14ac:dyDescent="0.3">
      <c r="A304" s="10" t="s">
        <v>1049</v>
      </c>
      <c r="B304" s="9" t="str">
        <f>HYPERLINK("https://eping.wto.org/en/Search?viewData= G/TBT/N/BDI/524, G/TBT/N/KEN/1697, G/TBT/N/RWA/1090, G/TBT/N/TZA/1190, G/TBT/N/UGA/2034"," G/TBT/N/BDI/524, G/TBT/N/KEN/1697, G/TBT/N/RWA/1090, G/TBT/N/TZA/1190, G/TBT/N/UGA/2034")</f>
        <v xml:space="preserve"> G/TBT/N/BDI/524, G/TBT/N/KEN/1697, G/TBT/N/RWA/1090, G/TBT/N/TZA/1190, G/TBT/N/UGA/2034</v>
      </c>
      <c r="C304" s="6" t="s">
        <v>327</v>
      </c>
      <c r="D304" s="8" t="s">
        <v>367</v>
      </c>
      <c r="E304" s="8" t="s">
        <v>368</v>
      </c>
      <c r="F304" s="8" t="s">
        <v>359</v>
      </c>
      <c r="G304" s="8" t="s">
        <v>360</v>
      </c>
      <c r="H304" s="8" t="s">
        <v>354</v>
      </c>
      <c r="I304" s="8" t="s">
        <v>361</v>
      </c>
      <c r="J304" s="8" t="s">
        <v>20</v>
      </c>
      <c r="K304" s="6"/>
      <c r="L304" s="7">
        <v>45643</v>
      </c>
      <c r="M304" s="6" t="s">
        <v>22</v>
      </c>
      <c r="N304" s="8" t="s">
        <v>369</v>
      </c>
      <c r="O304" s="6" t="str">
        <f>HYPERLINK("https://docs.wto.org/imrd/directdoc.asp?DDFDocuments/t/G/TBTN24/BDI524.DOCX", "https://docs.wto.org/imrd/directdoc.asp?DDFDocuments/t/G/TBTN24/BDI524.DOCX")</f>
        <v>https://docs.wto.org/imrd/directdoc.asp?DDFDocuments/t/G/TBTN24/BDI524.DOCX</v>
      </c>
      <c r="P304" s="6" t="str">
        <f>HYPERLINK("https://docs.wto.org/imrd/directdoc.asp?DDFDocuments/u/G/TBTN24/BDI524.DOCX", "https://docs.wto.org/imrd/directdoc.asp?DDFDocuments/u/G/TBTN24/BDI524.DOCX")</f>
        <v>https://docs.wto.org/imrd/directdoc.asp?DDFDocuments/u/G/TBTN24/BDI524.DOCX</v>
      </c>
      <c r="Q304" s="6" t="str">
        <f>HYPERLINK("https://docs.wto.org/imrd/directdoc.asp?DDFDocuments/v/G/TBTN24/BDI524.DOCX", "https://docs.wto.org/imrd/directdoc.asp?DDFDocuments/v/G/TBTN24/BDI524.DOCX")</f>
        <v>https://docs.wto.org/imrd/directdoc.asp?DDFDocuments/v/G/TBTN24/BDI524.DOCX</v>
      </c>
    </row>
    <row r="305" spans="1:17" ht="43.2" x14ac:dyDescent="0.3">
      <c r="A305" s="10" t="s">
        <v>1049</v>
      </c>
      <c r="B305" s="9" t="str">
        <f>HYPERLINK("https://eping.wto.org/en/Search?viewData= G/TBT/N/BDI/521, G/TBT/N/KEN/1694, G/TBT/N/RWA/1087, G/TBT/N/TZA/1187, G/TBT/N/UGA/2031"," G/TBT/N/BDI/521, G/TBT/N/KEN/1694, G/TBT/N/RWA/1087, G/TBT/N/TZA/1187, G/TBT/N/UGA/2031")</f>
        <v xml:space="preserve"> G/TBT/N/BDI/521, G/TBT/N/KEN/1694, G/TBT/N/RWA/1087, G/TBT/N/TZA/1187, G/TBT/N/UGA/2031</v>
      </c>
      <c r="C305" s="6" t="s">
        <v>376</v>
      </c>
      <c r="D305" s="8" t="s">
        <v>363</v>
      </c>
      <c r="E305" s="8" t="s">
        <v>364</v>
      </c>
      <c r="F305" s="8" t="s">
        <v>365</v>
      </c>
      <c r="G305" s="8" t="s">
        <v>353</v>
      </c>
      <c r="H305" s="8" t="s">
        <v>354</v>
      </c>
      <c r="I305" s="8" t="s">
        <v>355</v>
      </c>
      <c r="J305" s="8" t="s">
        <v>20</v>
      </c>
      <c r="K305" s="6"/>
      <c r="L305" s="7">
        <v>45643</v>
      </c>
      <c r="M305" s="6" t="s">
        <v>22</v>
      </c>
      <c r="N305" s="8" t="s">
        <v>366</v>
      </c>
      <c r="O305" s="6" t="str">
        <f>HYPERLINK("https://docs.wto.org/imrd/directdoc.asp?DDFDocuments/t/G/TBTN24/BDI521.DOCX", "https://docs.wto.org/imrd/directdoc.asp?DDFDocuments/t/G/TBTN24/BDI521.DOCX")</f>
        <v>https://docs.wto.org/imrd/directdoc.asp?DDFDocuments/t/G/TBTN24/BDI521.DOCX</v>
      </c>
      <c r="P305" s="6" t="str">
        <f>HYPERLINK("https://docs.wto.org/imrd/directdoc.asp?DDFDocuments/u/G/TBTN24/BDI521.DOCX", "https://docs.wto.org/imrd/directdoc.asp?DDFDocuments/u/G/TBTN24/BDI521.DOCX")</f>
        <v>https://docs.wto.org/imrd/directdoc.asp?DDFDocuments/u/G/TBTN24/BDI521.DOCX</v>
      </c>
      <c r="Q305" s="6" t="str">
        <f>HYPERLINK("https://docs.wto.org/imrd/directdoc.asp?DDFDocuments/v/G/TBTN24/BDI521.DOCX", "https://docs.wto.org/imrd/directdoc.asp?DDFDocuments/v/G/TBTN24/BDI521.DOCX")</f>
        <v>https://docs.wto.org/imrd/directdoc.asp?DDFDocuments/v/G/TBTN24/BDI521.DOCX</v>
      </c>
    </row>
    <row r="306" spans="1:17" ht="43.2" x14ac:dyDescent="0.3">
      <c r="A306" s="10" t="s">
        <v>1049</v>
      </c>
      <c r="B306" s="9" t="str">
        <f>HYPERLINK("https://eping.wto.org/en/Search?viewData= G/TBT/N/BDI/524, G/TBT/N/KEN/1697, G/TBT/N/RWA/1090, G/TBT/N/TZA/1190, G/TBT/N/UGA/2034"," G/TBT/N/BDI/524, G/TBT/N/KEN/1697, G/TBT/N/RWA/1090, G/TBT/N/TZA/1190, G/TBT/N/UGA/2034")</f>
        <v xml:space="preserve"> G/TBT/N/BDI/524, G/TBT/N/KEN/1697, G/TBT/N/RWA/1090, G/TBT/N/TZA/1190, G/TBT/N/UGA/2034</v>
      </c>
      <c r="C306" s="6" t="s">
        <v>342</v>
      </c>
      <c r="D306" s="8" t="s">
        <v>367</v>
      </c>
      <c r="E306" s="8" t="s">
        <v>368</v>
      </c>
      <c r="F306" s="8" t="s">
        <v>359</v>
      </c>
      <c r="G306" s="8" t="s">
        <v>360</v>
      </c>
      <c r="H306" s="8" t="s">
        <v>354</v>
      </c>
      <c r="I306" s="8" t="s">
        <v>361</v>
      </c>
      <c r="J306" s="8" t="s">
        <v>20</v>
      </c>
      <c r="K306" s="6"/>
      <c r="L306" s="7">
        <v>45643</v>
      </c>
      <c r="M306" s="6" t="s">
        <v>22</v>
      </c>
      <c r="N306" s="8" t="s">
        <v>369</v>
      </c>
      <c r="O306" s="6" t="str">
        <f>HYPERLINK("https://docs.wto.org/imrd/directdoc.asp?DDFDocuments/t/G/TBTN24/BDI524.DOCX", "https://docs.wto.org/imrd/directdoc.asp?DDFDocuments/t/G/TBTN24/BDI524.DOCX")</f>
        <v>https://docs.wto.org/imrd/directdoc.asp?DDFDocuments/t/G/TBTN24/BDI524.DOCX</v>
      </c>
      <c r="P306" s="6" t="str">
        <f>HYPERLINK("https://docs.wto.org/imrd/directdoc.asp?DDFDocuments/u/G/TBTN24/BDI524.DOCX", "https://docs.wto.org/imrd/directdoc.asp?DDFDocuments/u/G/TBTN24/BDI524.DOCX")</f>
        <v>https://docs.wto.org/imrd/directdoc.asp?DDFDocuments/u/G/TBTN24/BDI524.DOCX</v>
      </c>
      <c r="Q306" s="6" t="str">
        <f>HYPERLINK("https://docs.wto.org/imrd/directdoc.asp?DDFDocuments/v/G/TBTN24/BDI524.DOCX", "https://docs.wto.org/imrd/directdoc.asp?DDFDocuments/v/G/TBTN24/BDI524.DOCX")</f>
        <v>https://docs.wto.org/imrd/directdoc.asp?DDFDocuments/v/G/TBTN24/BDI524.DOCX</v>
      </c>
    </row>
    <row r="307" spans="1:17" ht="43.2" x14ac:dyDescent="0.3">
      <c r="A307" s="10" t="s">
        <v>1049</v>
      </c>
      <c r="B307" s="9" t="str">
        <f>HYPERLINK("https://eping.wto.org/en/Search?viewData= G/TBT/N/BDI/524, G/TBT/N/KEN/1697, G/TBT/N/RWA/1090, G/TBT/N/TZA/1190, G/TBT/N/UGA/2034"," G/TBT/N/BDI/524, G/TBT/N/KEN/1697, G/TBT/N/RWA/1090, G/TBT/N/TZA/1190, G/TBT/N/UGA/2034")</f>
        <v xml:space="preserve"> G/TBT/N/BDI/524, G/TBT/N/KEN/1697, G/TBT/N/RWA/1090, G/TBT/N/TZA/1190, G/TBT/N/UGA/2034</v>
      </c>
      <c r="C307" s="6" t="s">
        <v>387</v>
      </c>
      <c r="D307" s="8" t="s">
        <v>367</v>
      </c>
      <c r="E307" s="8" t="s">
        <v>368</v>
      </c>
      <c r="F307" s="8" t="s">
        <v>359</v>
      </c>
      <c r="G307" s="8" t="s">
        <v>360</v>
      </c>
      <c r="H307" s="8" t="s">
        <v>354</v>
      </c>
      <c r="I307" s="8" t="s">
        <v>361</v>
      </c>
      <c r="J307" s="8" t="s">
        <v>20</v>
      </c>
      <c r="K307" s="6"/>
      <c r="L307" s="7">
        <v>45643</v>
      </c>
      <c r="M307" s="6" t="s">
        <v>22</v>
      </c>
      <c r="N307" s="8" t="s">
        <v>369</v>
      </c>
      <c r="O307" s="6" t="str">
        <f>HYPERLINK("https://docs.wto.org/imrd/directdoc.asp?DDFDocuments/t/G/TBTN24/BDI524.DOCX", "https://docs.wto.org/imrd/directdoc.asp?DDFDocuments/t/G/TBTN24/BDI524.DOCX")</f>
        <v>https://docs.wto.org/imrd/directdoc.asp?DDFDocuments/t/G/TBTN24/BDI524.DOCX</v>
      </c>
      <c r="P307" s="6" t="str">
        <f>HYPERLINK("https://docs.wto.org/imrd/directdoc.asp?DDFDocuments/u/G/TBTN24/BDI524.DOCX", "https://docs.wto.org/imrd/directdoc.asp?DDFDocuments/u/G/TBTN24/BDI524.DOCX")</f>
        <v>https://docs.wto.org/imrd/directdoc.asp?DDFDocuments/u/G/TBTN24/BDI524.DOCX</v>
      </c>
      <c r="Q307" s="6" t="str">
        <f>HYPERLINK("https://docs.wto.org/imrd/directdoc.asp?DDFDocuments/v/G/TBTN24/BDI524.DOCX", "https://docs.wto.org/imrd/directdoc.asp?DDFDocuments/v/G/TBTN24/BDI524.DOCX")</f>
        <v>https://docs.wto.org/imrd/directdoc.asp?DDFDocuments/v/G/TBTN24/BDI524.DOCX</v>
      </c>
    </row>
    <row r="308" spans="1:17" ht="43.2" x14ac:dyDescent="0.3">
      <c r="A308" s="10" t="s">
        <v>1049</v>
      </c>
      <c r="B308" s="9" t="str">
        <f>HYPERLINK("https://eping.wto.org/en/Search?viewData= G/TBT/N/BDI/521, G/TBT/N/KEN/1694, G/TBT/N/RWA/1087, G/TBT/N/TZA/1187, G/TBT/N/UGA/2031"," G/TBT/N/BDI/521, G/TBT/N/KEN/1694, G/TBT/N/RWA/1087, G/TBT/N/TZA/1187, G/TBT/N/UGA/2031")</f>
        <v xml:space="preserve"> G/TBT/N/BDI/521, G/TBT/N/KEN/1694, G/TBT/N/RWA/1087, G/TBT/N/TZA/1187, G/TBT/N/UGA/2031</v>
      </c>
      <c r="C308" s="6" t="s">
        <v>387</v>
      </c>
      <c r="D308" s="8" t="s">
        <v>363</v>
      </c>
      <c r="E308" s="8" t="s">
        <v>364</v>
      </c>
      <c r="F308" s="8" t="s">
        <v>365</v>
      </c>
      <c r="G308" s="8" t="s">
        <v>353</v>
      </c>
      <c r="H308" s="8" t="s">
        <v>354</v>
      </c>
      <c r="I308" s="8" t="s">
        <v>355</v>
      </c>
      <c r="J308" s="8" t="s">
        <v>20</v>
      </c>
      <c r="K308" s="6"/>
      <c r="L308" s="7">
        <v>45643</v>
      </c>
      <c r="M308" s="6" t="s">
        <v>22</v>
      </c>
      <c r="N308" s="8" t="s">
        <v>366</v>
      </c>
      <c r="O308" s="6" t="str">
        <f>HYPERLINK("https://docs.wto.org/imrd/directdoc.asp?DDFDocuments/t/G/TBTN24/BDI521.DOCX", "https://docs.wto.org/imrd/directdoc.asp?DDFDocuments/t/G/TBTN24/BDI521.DOCX")</f>
        <v>https://docs.wto.org/imrd/directdoc.asp?DDFDocuments/t/G/TBTN24/BDI521.DOCX</v>
      </c>
      <c r="P308" s="6" t="str">
        <f>HYPERLINK("https://docs.wto.org/imrd/directdoc.asp?DDFDocuments/u/G/TBTN24/BDI521.DOCX", "https://docs.wto.org/imrd/directdoc.asp?DDFDocuments/u/G/TBTN24/BDI521.DOCX")</f>
        <v>https://docs.wto.org/imrd/directdoc.asp?DDFDocuments/u/G/TBTN24/BDI521.DOCX</v>
      </c>
      <c r="Q308" s="6" t="str">
        <f>HYPERLINK("https://docs.wto.org/imrd/directdoc.asp?DDFDocuments/v/G/TBTN24/BDI521.DOCX", "https://docs.wto.org/imrd/directdoc.asp?DDFDocuments/v/G/TBTN24/BDI521.DOCX")</f>
        <v>https://docs.wto.org/imrd/directdoc.asp?DDFDocuments/v/G/TBTN24/BDI521.DOCX</v>
      </c>
    </row>
    <row r="309" spans="1:17" ht="43.2" x14ac:dyDescent="0.3">
      <c r="A309" s="10" t="s">
        <v>1049</v>
      </c>
      <c r="B309" s="9" t="str">
        <f>HYPERLINK("https://eping.wto.org/en/Search?viewData= G/TBT/N/BDI/524, G/TBT/N/KEN/1697, G/TBT/N/RWA/1090, G/TBT/N/TZA/1190, G/TBT/N/UGA/2034"," G/TBT/N/BDI/524, G/TBT/N/KEN/1697, G/TBT/N/RWA/1090, G/TBT/N/TZA/1190, G/TBT/N/UGA/2034")</f>
        <v xml:space="preserve"> G/TBT/N/BDI/524, G/TBT/N/KEN/1697, G/TBT/N/RWA/1090, G/TBT/N/TZA/1190, G/TBT/N/UGA/2034</v>
      </c>
      <c r="C309" s="6" t="s">
        <v>381</v>
      </c>
      <c r="D309" s="8" t="s">
        <v>367</v>
      </c>
      <c r="E309" s="8" t="s">
        <v>368</v>
      </c>
      <c r="F309" s="8" t="s">
        <v>359</v>
      </c>
      <c r="G309" s="8" t="s">
        <v>360</v>
      </c>
      <c r="H309" s="8" t="s">
        <v>354</v>
      </c>
      <c r="I309" s="8" t="s">
        <v>361</v>
      </c>
      <c r="J309" s="8" t="s">
        <v>20</v>
      </c>
      <c r="K309" s="6"/>
      <c r="L309" s="7">
        <v>45643</v>
      </c>
      <c r="M309" s="6" t="s">
        <v>22</v>
      </c>
      <c r="N309" s="8" t="s">
        <v>369</v>
      </c>
      <c r="O309" s="6" t="str">
        <f>HYPERLINK("https://docs.wto.org/imrd/directdoc.asp?DDFDocuments/t/G/TBTN24/BDI524.DOCX", "https://docs.wto.org/imrd/directdoc.asp?DDFDocuments/t/G/TBTN24/BDI524.DOCX")</f>
        <v>https://docs.wto.org/imrd/directdoc.asp?DDFDocuments/t/G/TBTN24/BDI524.DOCX</v>
      </c>
      <c r="P309" s="6" t="str">
        <f>HYPERLINK("https://docs.wto.org/imrd/directdoc.asp?DDFDocuments/u/G/TBTN24/BDI524.DOCX", "https://docs.wto.org/imrd/directdoc.asp?DDFDocuments/u/G/TBTN24/BDI524.DOCX")</f>
        <v>https://docs.wto.org/imrd/directdoc.asp?DDFDocuments/u/G/TBTN24/BDI524.DOCX</v>
      </c>
      <c r="Q309" s="6" t="str">
        <f>HYPERLINK("https://docs.wto.org/imrd/directdoc.asp?DDFDocuments/v/G/TBTN24/BDI524.DOCX", "https://docs.wto.org/imrd/directdoc.asp?DDFDocuments/v/G/TBTN24/BDI524.DOCX")</f>
        <v>https://docs.wto.org/imrd/directdoc.asp?DDFDocuments/v/G/TBTN24/BDI524.DOCX</v>
      </c>
    </row>
    <row r="310" spans="1:17" ht="43.2" x14ac:dyDescent="0.3">
      <c r="A310" s="10" t="s">
        <v>1049</v>
      </c>
      <c r="B310" s="9" t="str">
        <f>HYPERLINK("https://eping.wto.org/en/Search?viewData= G/TBT/N/BDI/525, G/TBT/N/KEN/1698, G/TBT/N/RWA/1091, G/TBT/N/TZA/1191, G/TBT/N/UGA/2035"," G/TBT/N/BDI/525, G/TBT/N/KEN/1698, G/TBT/N/RWA/1091, G/TBT/N/TZA/1191, G/TBT/N/UGA/2035")</f>
        <v xml:space="preserve"> G/TBT/N/BDI/525, G/TBT/N/KEN/1698, G/TBT/N/RWA/1091, G/TBT/N/TZA/1191, G/TBT/N/UGA/2035</v>
      </c>
      <c r="C310" s="6" t="s">
        <v>376</v>
      </c>
      <c r="D310" s="8" t="s">
        <v>357</v>
      </c>
      <c r="E310" s="8" t="s">
        <v>358</v>
      </c>
      <c r="F310" s="8" t="s">
        <v>359</v>
      </c>
      <c r="G310" s="8" t="s">
        <v>360</v>
      </c>
      <c r="H310" s="8" t="s">
        <v>354</v>
      </c>
      <c r="I310" s="8" t="s">
        <v>361</v>
      </c>
      <c r="J310" s="8" t="s">
        <v>20</v>
      </c>
      <c r="K310" s="6"/>
      <c r="L310" s="7">
        <v>45643</v>
      </c>
      <c r="M310" s="6" t="s">
        <v>22</v>
      </c>
      <c r="N310" s="8" t="s">
        <v>362</v>
      </c>
      <c r="O310" s="6" t="str">
        <f>HYPERLINK("https://docs.wto.org/imrd/directdoc.asp?DDFDocuments/t/G/TBTN24/BDI525.DOCX", "https://docs.wto.org/imrd/directdoc.asp?DDFDocuments/t/G/TBTN24/BDI525.DOCX")</f>
        <v>https://docs.wto.org/imrd/directdoc.asp?DDFDocuments/t/G/TBTN24/BDI525.DOCX</v>
      </c>
      <c r="P310" s="6" t="str">
        <f>HYPERLINK("https://docs.wto.org/imrd/directdoc.asp?DDFDocuments/u/G/TBTN24/BDI525.DOCX", "https://docs.wto.org/imrd/directdoc.asp?DDFDocuments/u/G/TBTN24/BDI525.DOCX")</f>
        <v>https://docs.wto.org/imrd/directdoc.asp?DDFDocuments/u/G/TBTN24/BDI525.DOCX</v>
      </c>
      <c r="Q310" s="6" t="str">
        <f>HYPERLINK("https://docs.wto.org/imrd/directdoc.asp?DDFDocuments/v/G/TBTN24/BDI525.DOCX", "https://docs.wto.org/imrd/directdoc.asp?DDFDocuments/v/G/TBTN24/BDI525.DOCX")</f>
        <v>https://docs.wto.org/imrd/directdoc.asp?DDFDocuments/v/G/TBTN24/BDI525.DOCX</v>
      </c>
    </row>
    <row r="311" spans="1:17" ht="43.2" x14ac:dyDescent="0.3">
      <c r="A311" s="10" t="s">
        <v>1049</v>
      </c>
      <c r="B311" s="9" t="str">
        <f>HYPERLINK("https://eping.wto.org/en/Search?viewData= G/TBT/N/BDI/521, G/TBT/N/KEN/1694, G/TBT/N/RWA/1087, G/TBT/N/TZA/1187, G/TBT/N/UGA/2031"," G/TBT/N/BDI/521, G/TBT/N/KEN/1694, G/TBT/N/RWA/1087, G/TBT/N/TZA/1187, G/TBT/N/UGA/2031")</f>
        <v xml:space="preserve"> G/TBT/N/BDI/521, G/TBT/N/KEN/1694, G/TBT/N/RWA/1087, G/TBT/N/TZA/1187, G/TBT/N/UGA/2031</v>
      </c>
      <c r="C311" s="6" t="s">
        <v>327</v>
      </c>
      <c r="D311" s="8" t="s">
        <v>363</v>
      </c>
      <c r="E311" s="8" t="s">
        <v>364</v>
      </c>
      <c r="F311" s="8" t="s">
        <v>365</v>
      </c>
      <c r="G311" s="8" t="s">
        <v>353</v>
      </c>
      <c r="H311" s="8" t="s">
        <v>354</v>
      </c>
      <c r="I311" s="8" t="s">
        <v>355</v>
      </c>
      <c r="J311" s="8" t="s">
        <v>20</v>
      </c>
      <c r="K311" s="6"/>
      <c r="L311" s="7">
        <v>45643</v>
      </c>
      <c r="M311" s="6" t="s">
        <v>22</v>
      </c>
      <c r="N311" s="8" t="s">
        <v>366</v>
      </c>
      <c r="O311" s="6" t="str">
        <f>HYPERLINK("https://docs.wto.org/imrd/directdoc.asp?DDFDocuments/t/G/TBTN24/BDI521.DOCX", "https://docs.wto.org/imrd/directdoc.asp?DDFDocuments/t/G/TBTN24/BDI521.DOCX")</f>
        <v>https://docs.wto.org/imrd/directdoc.asp?DDFDocuments/t/G/TBTN24/BDI521.DOCX</v>
      </c>
      <c r="P311" s="6" t="str">
        <f>HYPERLINK("https://docs.wto.org/imrd/directdoc.asp?DDFDocuments/u/G/TBTN24/BDI521.DOCX", "https://docs.wto.org/imrd/directdoc.asp?DDFDocuments/u/G/TBTN24/BDI521.DOCX")</f>
        <v>https://docs.wto.org/imrd/directdoc.asp?DDFDocuments/u/G/TBTN24/BDI521.DOCX</v>
      </c>
      <c r="Q311" s="6" t="str">
        <f>HYPERLINK("https://docs.wto.org/imrd/directdoc.asp?DDFDocuments/v/G/TBTN24/BDI521.DOCX", "https://docs.wto.org/imrd/directdoc.asp?DDFDocuments/v/G/TBTN24/BDI521.DOCX")</f>
        <v>https://docs.wto.org/imrd/directdoc.asp?DDFDocuments/v/G/TBTN24/BDI521.DOCX</v>
      </c>
    </row>
    <row r="312" spans="1:17" ht="43.2" x14ac:dyDescent="0.3">
      <c r="A312" s="10" t="s">
        <v>1049</v>
      </c>
      <c r="B312" s="9" t="str">
        <f>HYPERLINK("https://eping.wto.org/en/Search?viewData= G/TBT/N/BDI/522, G/TBT/N/KEN/1695, G/TBT/N/RWA/1088, G/TBT/N/TZA/1188, G/TBT/N/UGA/2032"," G/TBT/N/BDI/522, G/TBT/N/KEN/1695, G/TBT/N/RWA/1088, G/TBT/N/TZA/1188, G/TBT/N/UGA/2032")</f>
        <v xml:space="preserve"> G/TBT/N/BDI/522, G/TBT/N/KEN/1695, G/TBT/N/RWA/1088, G/TBT/N/TZA/1188, G/TBT/N/UGA/2032</v>
      </c>
      <c r="C312" s="6" t="s">
        <v>381</v>
      </c>
      <c r="D312" s="8" t="s">
        <v>350</v>
      </c>
      <c r="E312" s="8" t="s">
        <v>351</v>
      </c>
      <c r="F312" s="8" t="s">
        <v>352</v>
      </c>
      <c r="G312" s="8" t="s">
        <v>353</v>
      </c>
      <c r="H312" s="8" t="s">
        <v>354</v>
      </c>
      <c r="I312" s="8" t="s">
        <v>355</v>
      </c>
      <c r="J312" s="8" t="s">
        <v>20</v>
      </c>
      <c r="K312" s="6"/>
      <c r="L312" s="7">
        <v>45643</v>
      </c>
      <c r="M312" s="6" t="s">
        <v>22</v>
      </c>
      <c r="N312" s="8" t="s">
        <v>356</v>
      </c>
      <c r="O312" s="6" t="str">
        <f>HYPERLINK("https://docs.wto.org/imrd/directdoc.asp?DDFDocuments/t/G/TBTN24/BDI522.DOCX", "https://docs.wto.org/imrd/directdoc.asp?DDFDocuments/t/G/TBTN24/BDI522.DOCX")</f>
        <v>https://docs.wto.org/imrd/directdoc.asp?DDFDocuments/t/G/TBTN24/BDI522.DOCX</v>
      </c>
      <c r="P312" s="6" t="str">
        <f>HYPERLINK("https://docs.wto.org/imrd/directdoc.asp?DDFDocuments/u/G/TBTN24/BDI522.DOCX", "https://docs.wto.org/imrd/directdoc.asp?DDFDocuments/u/G/TBTN24/BDI522.DOCX")</f>
        <v>https://docs.wto.org/imrd/directdoc.asp?DDFDocuments/u/G/TBTN24/BDI522.DOCX</v>
      </c>
      <c r="Q312" s="6" t="str">
        <f>HYPERLINK("https://docs.wto.org/imrd/directdoc.asp?DDFDocuments/v/G/TBTN24/BDI522.DOCX", "https://docs.wto.org/imrd/directdoc.asp?DDFDocuments/v/G/TBTN24/BDI522.DOCX")</f>
        <v>https://docs.wto.org/imrd/directdoc.asp?DDFDocuments/v/G/TBTN24/BDI522.DOCX</v>
      </c>
    </row>
    <row r="313" spans="1:17" ht="43.2" x14ac:dyDescent="0.3">
      <c r="A313" s="10" t="s">
        <v>1049</v>
      </c>
      <c r="B313" s="9" t="str">
        <f>HYPERLINK("https://eping.wto.org/en/Search?viewData= G/TBT/N/BDI/522, G/TBT/N/KEN/1695, G/TBT/N/RWA/1088, G/TBT/N/TZA/1188, G/TBT/N/UGA/2032"," G/TBT/N/BDI/522, G/TBT/N/KEN/1695, G/TBT/N/RWA/1088, G/TBT/N/TZA/1188, G/TBT/N/UGA/2032")</f>
        <v xml:space="preserve"> G/TBT/N/BDI/522, G/TBT/N/KEN/1695, G/TBT/N/RWA/1088, G/TBT/N/TZA/1188, G/TBT/N/UGA/2032</v>
      </c>
      <c r="C313" s="6" t="s">
        <v>376</v>
      </c>
      <c r="D313" s="8" t="s">
        <v>350</v>
      </c>
      <c r="E313" s="8" t="s">
        <v>351</v>
      </c>
      <c r="F313" s="8" t="s">
        <v>352</v>
      </c>
      <c r="G313" s="8" t="s">
        <v>353</v>
      </c>
      <c r="H313" s="8" t="s">
        <v>354</v>
      </c>
      <c r="I313" s="8" t="s">
        <v>355</v>
      </c>
      <c r="J313" s="8" t="s">
        <v>20</v>
      </c>
      <c r="K313" s="6"/>
      <c r="L313" s="7">
        <v>45643</v>
      </c>
      <c r="M313" s="6" t="s">
        <v>22</v>
      </c>
      <c r="N313" s="8" t="s">
        <v>356</v>
      </c>
      <c r="O313" s="6" t="str">
        <f>HYPERLINK("https://docs.wto.org/imrd/directdoc.asp?DDFDocuments/t/G/TBTN24/BDI522.DOCX", "https://docs.wto.org/imrd/directdoc.asp?DDFDocuments/t/G/TBTN24/BDI522.DOCX")</f>
        <v>https://docs.wto.org/imrd/directdoc.asp?DDFDocuments/t/G/TBTN24/BDI522.DOCX</v>
      </c>
      <c r="P313" s="6" t="str">
        <f>HYPERLINK("https://docs.wto.org/imrd/directdoc.asp?DDFDocuments/u/G/TBTN24/BDI522.DOCX", "https://docs.wto.org/imrd/directdoc.asp?DDFDocuments/u/G/TBTN24/BDI522.DOCX")</f>
        <v>https://docs.wto.org/imrd/directdoc.asp?DDFDocuments/u/G/TBTN24/BDI522.DOCX</v>
      </c>
      <c r="Q313" s="6" t="str">
        <f>HYPERLINK("https://docs.wto.org/imrd/directdoc.asp?DDFDocuments/v/G/TBTN24/BDI522.DOCX", "https://docs.wto.org/imrd/directdoc.asp?DDFDocuments/v/G/TBTN24/BDI522.DOCX")</f>
        <v>https://docs.wto.org/imrd/directdoc.asp?DDFDocuments/v/G/TBTN24/BDI522.DOCX</v>
      </c>
    </row>
    <row r="314" spans="1:17" ht="43.2" x14ac:dyDescent="0.3">
      <c r="A314" s="10" t="s">
        <v>1049</v>
      </c>
      <c r="B314" s="9" t="str">
        <f>HYPERLINK("https://eping.wto.org/en/Search?viewData= G/TBT/N/BDI/525, G/TBT/N/KEN/1698, G/TBT/N/RWA/1091, G/TBT/N/TZA/1191, G/TBT/N/UGA/2035"," G/TBT/N/BDI/525, G/TBT/N/KEN/1698, G/TBT/N/RWA/1091, G/TBT/N/TZA/1191, G/TBT/N/UGA/2035")</f>
        <v xml:space="preserve"> G/TBT/N/BDI/525, G/TBT/N/KEN/1698, G/TBT/N/RWA/1091, G/TBT/N/TZA/1191, G/TBT/N/UGA/2035</v>
      </c>
      <c r="C314" s="6" t="s">
        <v>342</v>
      </c>
      <c r="D314" s="8" t="s">
        <v>357</v>
      </c>
      <c r="E314" s="8" t="s">
        <v>358</v>
      </c>
      <c r="F314" s="8" t="s">
        <v>359</v>
      </c>
      <c r="G314" s="8" t="s">
        <v>360</v>
      </c>
      <c r="H314" s="8" t="s">
        <v>354</v>
      </c>
      <c r="I314" s="8" t="s">
        <v>361</v>
      </c>
      <c r="J314" s="8" t="s">
        <v>20</v>
      </c>
      <c r="K314" s="6"/>
      <c r="L314" s="7">
        <v>45643</v>
      </c>
      <c r="M314" s="6" t="s">
        <v>22</v>
      </c>
      <c r="N314" s="8" t="s">
        <v>362</v>
      </c>
      <c r="O314" s="6" t="str">
        <f>HYPERLINK("https://docs.wto.org/imrd/directdoc.asp?DDFDocuments/t/G/TBTN24/BDI525.DOCX", "https://docs.wto.org/imrd/directdoc.asp?DDFDocuments/t/G/TBTN24/BDI525.DOCX")</f>
        <v>https://docs.wto.org/imrd/directdoc.asp?DDFDocuments/t/G/TBTN24/BDI525.DOCX</v>
      </c>
      <c r="P314" s="6" t="str">
        <f>HYPERLINK("https://docs.wto.org/imrd/directdoc.asp?DDFDocuments/u/G/TBTN24/BDI525.DOCX", "https://docs.wto.org/imrd/directdoc.asp?DDFDocuments/u/G/TBTN24/BDI525.DOCX")</f>
        <v>https://docs.wto.org/imrd/directdoc.asp?DDFDocuments/u/G/TBTN24/BDI525.DOCX</v>
      </c>
      <c r="Q314" s="6" t="str">
        <f>HYPERLINK("https://docs.wto.org/imrd/directdoc.asp?DDFDocuments/v/G/TBTN24/BDI525.DOCX", "https://docs.wto.org/imrd/directdoc.asp?DDFDocuments/v/G/TBTN24/BDI525.DOCX")</f>
        <v>https://docs.wto.org/imrd/directdoc.asp?DDFDocuments/v/G/TBTN24/BDI525.DOCX</v>
      </c>
    </row>
    <row r="315" spans="1:17" ht="43.2" x14ac:dyDescent="0.3">
      <c r="A315" s="10" t="s">
        <v>1049</v>
      </c>
      <c r="B315" s="9" t="str">
        <f>HYPERLINK("https://eping.wto.org/en/Search?viewData= G/TBT/N/BDI/522, G/TBT/N/KEN/1695, G/TBT/N/RWA/1088, G/TBT/N/TZA/1188, G/TBT/N/UGA/2032"," G/TBT/N/BDI/522, G/TBT/N/KEN/1695, G/TBT/N/RWA/1088, G/TBT/N/TZA/1188, G/TBT/N/UGA/2032")</f>
        <v xml:space="preserve"> G/TBT/N/BDI/522, G/TBT/N/KEN/1695, G/TBT/N/RWA/1088, G/TBT/N/TZA/1188, G/TBT/N/UGA/2032</v>
      </c>
      <c r="C315" s="6" t="s">
        <v>387</v>
      </c>
      <c r="D315" s="8" t="s">
        <v>350</v>
      </c>
      <c r="E315" s="8" t="s">
        <v>351</v>
      </c>
      <c r="F315" s="8" t="s">
        <v>352</v>
      </c>
      <c r="G315" s="8" t="s">
        <v>353</v>
      </c>
      <c r="H315" s="8" t="s">
        <v>354</v>
      </c>
      <c r="I315" s="8" t="s">
        <v>355</v>
      </c>
      <c r="J315" s="8" t="s">
        <v>20</v>
      </c>
      <c r="K315" s="6"/>
      <c r="L315" s="7">
        <v>45643</v>
      </c>
      <c r="M315" s="6" t="s">
        <v>22</v>
      </c>
      <c r="N315" s="8" t="s">
        <v>356</v>
      </c>
      <c r="O315" s="6" t="str">
        <f>HYPERLINK("https://docs.wto.org/imrd/directdoc.asp?DDFDocuments/t/G/TBTN24/BDI522.DOCX", "https://docs.wto.org/imrd/directdoc.asp?DDFDocuments/t/G/TBTN24/BDI522.DOCX")</f>
        <v>https://docs.wto.org/imrd/directdoc.asp?DDFDocuments/t/G/TBTN24/BDI522.DOCX</v>
      </c>
      <c r="P315" s="6" t="str">
        <f>HYPERLINK("https://docs.wto.org/imrd/directdoc.asp?DDFDocuments/u/G/TBTN24/BDI522.DOCX", "https://docs.wto.org/imrd/directdoc.asp?DDFDocuments/u/G/TBTN24/BDI522.DOCX")</f>
        <v>https://docs.wto.org/imrd/directdoc.asp?DDFDocuments/u/G/TBTN24/BDI522.DOCX</v>
      </c>
      <c r="Q315" s="6" t="str">
        <f>HYPERLINK("https://docs.wto.org/imrd/directdoc.asp?DDFDocuments/v/G/TBTN24/BDI522.DOCX", "https://docs.wto.org/imrd/directdoc.asp?DDFDocuments/v/G/TBTN24/BDI522.DOCX")</f>
        <v>https://docs.wto.org/imrd/directdoc.asp?DDFDocuments/v/G/TBTN24/BDI522.DOCX</v>
      </c>
    </row>
    <row r="316" spans="1:17" ht="43.2" x14ac:dyDescent="0.3">
      <c r="A316" s="10" t="s">
        <v>1049</v>
      </c>
      <c r="B316" s="9" t="str">
        <f>HYPERLINK("https://eping.wto.org/en/Search?viewData= G/TBT/N/BDI/525, G/TBT/N/KEN/1698, G/TBT/N/RWA/1091, G/TBT/N/TZA/1191, G/TBT/N/UGA/2035"," G/TBT/N/BDI/525, G/TBT/N/KEN/1698, G/TBT/N/RWA/1091, G/TBT/N/TZA/1191, G/TBT/N/UGA/2035")</f>
        <v xml:space="preserve"> G/TBT/N/BDI/525, G/TBT/N/KEN/1698, G/TBT/N/RWA/1091, G/TBT/N/TZA/1191, G/TBT/N/UGA/2035</v>
      </c>
      <c r="C316" s="6" t="s">
        <v>381</v>
      </c>
      <c r="D316" s="8" t="s">
        <v>357</v>
      </c>
      <c r="E316" s="8" t="s">
        <v>358</v>
      </c>
      <c r="F316" s="8" t="s">
        <v>359</v>
      </c>
      <c r="G316" s="8" t="s">
        <v>360</v>
      </c>
      <c r="H316" s="8" t="s">
        <v>354</v>
      </c>
      <c r="I316" s="8" t="s">
        <v>361</v>
      </c>
      <c r="J316" s="8" t="s">
        <v>20</v>
      </c>
      <c r="K316" s="6"/>
      <c r="L316" s="7">
        <v>45643</v>
      </c>
      <c r="M316" s="6" t="s">
        <v>22</v>
      </c>
      <c r="N316" s="8" t="s">
        <v>362</v>
      </c>
      <c r="O316" s="6" t="str">
        <f>HYPERLINK("https://docs.wto.org/imrd/directdoc.asp?DDFDocuments/t/G/TBTN24/BDI525.DOCX", "https://docs.wto.org/imrd/directdoc.asp?DDFDocuments/t/G/TBTN24/BDI525.DOCX")</f>
        <v>https://docs.wto.org/imrd/directdoc.asp?DDFDocuments/t/G/TBTN24/BDI525.DOCX</v>
      </c>
      <c r="P316" s="6" t="str">
        <f>HYPERLINK("https://docs.wto.org/imrd/directdoc.asp?DDFDocuments/u/G/TBTN24/BDI525.DOCX", "https://docs.wto.org/imrd/directdoc.asp?DDFDocuments/u/G/TBTN24/BDI525.DOCX")</f>
        <v>https://docs.wto.org/imrd/directdoc.asp?DDFDocuments/u/G/TBTN24/BDI525.DOCX</v>
      </c>
      <c r="Q316" s="6" t="str">
        <f>HYPERLINK("https://docs.wto.org/imrd/directdoc.asp?DDFDocuments/v/G/TBTN24/BDI525.DOCX", "https://docs.wto.org/imrd/directdoc.asp?DDFDocuments/v/G/TBTN24/BDI525.DOCX")</f>
        <v>https://docs.wto.org/imrd/directdoc.asp?DDFDocuments/v/G/TBTN24/BDI525.DOCX</v>
      </c>
    </row>
    <row r="317" spans="1:17" ht="43.2" x14ac:dyDescent="0.3">
      <c r="A317" s="10" t="s">
        <v>1049</v>
      </c>
      <c r="B317" s="9" t="str">
        <f>HYPERLINK("https://eping.wto.org/en/Search?viewData= G/TBT/N/BDI/525, G/TBT/N/KEN/1698, G/TBT/N/RWA/1091, G/TBT/N/TZA/1191, G/TBT/N/UGA/2035"," G/TBT/N/BDI/525, G/TBT/N/KEN/1698, G/TBT/N/RWA/1091, G/TBT/N/TZA/1191, G/TBT/N/UGA/2035")</f>
        <v xml:space="preserve"> G/TBT/N/BDI/525, G/TBT/N/KEN/1698, G/TBT/N/RWA/1091, G/TBT/N/TZA/1191, G/TBT/N/UGA/2035</v>
      </c>
      <c r="C317" s="6" t="s">
        <v>387</v>
      </c>
      <c r="D317" s="8" t="s">
        <v>357</v>
      </c>
      <c r="E317" s="8" t="s">
        <v>358</v>
      </c>
      <c r="F317" s="8" t="s">
        <v>359</v>
      </c>
      <c r="G317" s="8" t="s">
        <v>360</v>
      </c>
      <c r="H317" s="8" t="s">
        <v>354</v>
      </c>
      <c r="I317" s="8" t="s">
        <v>361</v>
      </c>
      <c r="J317" s="8" t="s">
        <v>20</v>
      </c>
      <c r="K317" s="6"/>
      <c r="L317" s="7">
        <v>45643</v>
      </c>
      <c r="M317" s="6" t="s">
        <v>22</v>
      </c>
      <c r="N317" s="8" t="s">
        <v>362</v>
      </c>
      <c r="O317" s="6" t="str">
        <f>HYPERLINK("https://docs.wto.org/imrd/directdoc.asp?DDFDocuments/t/G/TBTN24/BDI525.DOCX", "https://docs.wto.org/imrd/directdoc.asp?DDFDocuments/t/G/TBTN24/BDI525.DOCX")</f>
        <v>https://docs.wto.org/imrd/directdoc.asp?DDFDocuments/t/G/TBTN24/BDI525.DOCX</v>
      </c>
      <c r="P317" s="6" t="str">
        <f>HYPERLINK("https://docs.wto.org/imrd/directdoc.asp?DDFDocuments/u/G/TBTN24/BDI525.DOCX", "https://docs.wto.org/imrd/directdoc.asp?DDFDocuments/u/G/TBTN24/BDI525.DOCX")</f>
        <v>https://docs.wto.org/imrd/directdoc.asp?DDFDocuments/u/G/TBTN24/BDI525.DOCX</v>
      </c>
      <c r="Q317" s="6" t="str">
        <f>HYPERLINK("https://docs.wto.org/imrd/directdoc.asp?DDFDocuments/v/G/TBTN24/BDI525.DOCX", "https://docs.wto.org/imrd/directdoc.asp?DDFDocuments/v/G/TBTN24/BDI525.DOCX")</f>
        <v>https://docs.wto.org/imrd/directdoc.asp?DDFDocuments/v/G/TBTN24/BDI525.DOCX</v>
      </c>
    </row>
    <row r="318" spans="1:17" ht="43.2" x14ac:dyDescent="0.3">
      <c r="A318" s="10" t="s">
        <v>1049</v>
      </c>
      <c r="B318" s="9" t="str">
        <f>HYPERLINK("https://eping.wto.org/en/Search?viewData= G/TBT/N/BDI/524, G/TBT/N/KEN/1697, G/TBT/N/RWA/1090, G/TBT/N/TZA/1190, G/TBT/N/UGA/2034"," G/TBT/N/BDI/524, G/TBT/N/KEN/1697, G/TBT/N/RWA/1090, G/TBT/N/TZA/1190, G/TBT/N/UGA/2034")</f>
        <v xml:space="preserve"> G/TBT/N/BDI/524, G/TBT/N/KEN/1697, G/TBT/N/RWA/1090, G/TBT/N/TZA/1190, G/TBT/N/UGA/2034</v>
      </c>
      <c r="C318" s="6" t="s">
        <v>376</v>
      </c>
      <c r="D318" s="8" t="s">
        <v>367</v>
      </c>
      <c r="E318" s="8" t="s">
        <v>368</v>
      </c>
      <c r="F318" s="8" t="s">
        <v>359</v>
      </c>
      <c r="G318" s="8" t="s">
        <v>360</v>
      </c>
      <c r="H318" s="8" t="s">
        <v>354</v>
      </c>
      <c r="I318" s="8" t="s">
        <v>361</v>
      </c>
      <c r="J318" s="8" t="s">
        <v>20</v>
      </c>
      <c r="K318" s="6"/>
      <c r="L318" s="7">
        <v>45643</v>
      </c>
      <c r="M318" s="6" t="s">
        <v>22</v>
      </c>
      <c r="N318" s="8" t="s">
        <v>369</v>
      </c>
      <c r="O318" s="6" t="str">
        <f>HYPERLINK("https://docs.wto.org/imrd/directdoc.asp?DDFDocuments/t/G/TBTN24/BDI524.DOCX", "https://docs.wto.org/imrd/directdoc.asp?DDFDocuments/t/G/TBTN24/BDI524.DOCX")</f>
        <v>https://docs.wto.org/imrd/directdoc.asp?DDFDocuments/t/G/TBTN24/BDI524.DOCX</v>
      </c>
      <c r="P318" s="6" t="str">
        <f>HYPERLINK("https://docs.wto.org/imrd/directdoc.asp?DDFDocuments/u/G/TBTN24/BDI524.DOCX", "https://docs.wto.org/imrd/directdoc.asp?DDFDocuments/u/G/TBTN24/BDI524.DOCX")</f>
        <v>https://docs.wto.org/imrd/directdoc.asp?DDFDocuments/u/G/TBTN24/BDI524.DOCX</v>
      </c>
      <c r="Q318" s="6" t="str">
        <f>HYPERLINK("https://docs.wto.org/imrd/directdoc.asp?DDFDocuments/v/G/TBTN24/BDI524.DOCX", "https://docs.wto.org/imrd/directdoc.asp?DDFDocuments/v/G/TBTN24/BDI524.DOCX")</f>
        <v>https://docs.wto.org/imrd/directdoc.asp?DDFDocuments/v/G/TBTN24/BDI524.DOCX</v>
      </c>
    </row>
    <row r="319" spans="1:17" ht="43.2" x14ac:dyDescent="0.3">
      <c r="A319" s="10" t="s">
        <v>1049</v>
      </c>
      <c r="B319" s="9" t="str">
        <f>HYPERLINK("https://eping.wto.org/en/Search?viewData= G/TBT/N/BDI/521, G/TBT/N/KEN/1694, G/TBT/N/RWA/1087, G/TBT/N/TZA/1187, G/TBT/N/UGA/2031"," G/TBT/N/BDI/521, G/TBT/N/KEN/1694, G/TBT/N/RWA/1087, G/TBT/N/TZA/1187, G/TBT/N/UGA/2031")</f>
        <v xml:space="preserve"> G/TBT/N/BDI/521, G/TBT/N/KEN/1694, G/TBT/N/RWA/1087, G/TBT/N/TZA/1187, G/TBT/N/UGA/2031</v>
      </c>
      <c r="C319" s="6" t="s">
        <v>381</v>
      </c>
      <c r="D319" s="8" t="s">
        <v>363</v>
      </c>
      <c r="E319" s="8" t="s">
        <v>364</v>
      </c>
      <c r="F319" s="8" t="s">
        <v>365</v>
      </c>
      <c r="G319" s="8" t="s">
        <v>353</v>
      </c>
      <c r="H319" s="8" t="s">
        <v>354</v>
      </c>
      <c r="I319" s="8" t="s">
        <v>355</v>
      </c>
      <c r="J319" s="8" t="s">
        <v>20</v>
      </c>
      <c r="K319" s="6"/>
      <c r="L319" s="7">
        <v>45643</v>
      </c>
      <c r="M319" s="6" t="s">
        <v>22</v>
      </c>
      <c r="N319" s="8" t="s">
        <v>366</v>
      </c>
      <c r="O319" s="6" t="str">
        <f>HYPERLINK("https://docs.wto.org/imrd/directdoc.asp?DDFDocuments/t/G/TBTN24/BDI521.DOCX", "https://docs.wto.org/imrd/directdoc.asp?DDFDocuments/t/G/TBTN24/BDI521.DOCX")</f>
        <v>https://docs.wto.org/imrd/directdoc.asp?DDFDocuments/t/G/TBTN24/BDI521.DOCX</v>
      </c>
      <c r="P319" s="6" t="str">
        <f>HYPERLINK("https://docs.wto.org/imrd/directdoc.asp?DDFDocuments/u/G/TBTN24/BDI521.DOCX", "https://docs.wto.org/imrd/directdoc.asp?DDFDocuments/u/G/TBTN24/BDI521.DOCX")</f>
        <v>https://docs.wto.org/imrd/directdoc.asp?DDFDocuments/u/G/TBTN24/BDI521.DOCX</v>
      </c>
      <c r="Q319" s="6" t="str">
        <f>HYPERLINK("https://docs.wto.org/imrd/directdoc.asp?DDFDocuments/v/G/TBTN24/BDI521.DOCX", "https://docs.wto.org/imrd/directdoc.asp?DDFDocuments/v/G/TBTN24/BDI521.DOCX")</f>
        <v>https://docs.wto.org/imrd/directdoc.asp?DDFDocuments/v/G/TBTN24/BDI521.DOCX</v>
      </c>
    </row>
    <row r="320" spans="1:17" ht="100.8" x14ac:dyDescent="0.3">
      <c r="A320" s="10" t="s">
        <v>1074</v>
      </c>
      <c r="B320" s="9" t="str">
        <f>HYPERLINK("https://eping.wto.org/en/Search?viewData= G/TBT/N/CAN/732"," G/TBT/N/CAN/732")</f>
        <v xml:space="preserve"> G/TBT/N/CAN/732</v>
      </c>
      <c r="C320" s="6" t="s">
        <v>210</v>
      </c>
      <c r="D320" s="8" t="s">
        <v>584</v>
      </c>
      <c r="E320" s="8" t="s">
        <v>585</v>
      </c>
      <c r="F320" s="8" t="s">
        <v>586</v>
      </c>
      <c r="G320" s="8" t="s">
        <v>20</v>
      </c>
      <c r="H320" s="8" t="s">
        <v>587</v>
      </c>
      <c r="I320" s="8" t="s">
        <v>37</v>
      </c>
      <c r="J320" s="8" t="s">
        <v>20</v>
      </c>
      <c r="K320" s="6"/>
      <c r="L320" s="7">
        <v>45646</v>
      </c>
      <c r="M320" s="6" t="s">
        <v>22</v>
      </c>
      <c r="N320" s="8" t="s">
        <v>588</v>
      </c>
      <c r="O320" s="6" t="str">
        <f>HYPERLINK("https://docs.wto.org/imrd/directdoc.asp?DDFDocuments/t/G/TBTN24/CAN732.DOCX", "https://docs.wto.org/imrd/directdoc.asp?DDFDocuments/t/G/TBTN24/CAN732.DOCX")</f>
        <v>https://docs.wto.org/imrd/directdoc.asp?DDFDocuments/t/G/TBTN24/CAN732.DOCX</v>
      </c>
      <c r="P320" s="6" t="str">
        <f>HYPERLINK("https://docs.wto.org/imrd/directdoc.asp?DDFDocuments/u/G/TBTN24/CAN732.DOCX", "https://docs.wto.org/imrd/directdoc.asp?DDFDocuments/u/G/TBTN24/CAN732.DOCX")</f>
        <v>https://docs.wto.org/imrd/directdoc.asp?DDFDocuments/u/G/TBTN24/CAN732.DOCX</v>
      </c>
      <c r="Q320" s="6" t="str">
        <f>HYPERLINK("https://docs.wto.org/imrd/directdoc.asp?DDFDocuments/v/G/TBTN24/CAN732.DOCX", "https://docs.wto.org/imrd/directdoc.asp?DDFDocuments/v/G/TBTN24/CAN732.DOCX")</f>
        <v>https://docs.wto.org/imrd/directdoc.asp?DDFDocuments/v/G/TBTN24/CAN732.DOCX</v>
      </c>
    </row>
    <row r="321" spans="1:17" ht="86.4" x14ac:dyDescent="0.3">
      <c r="A321" s="10" t="s">
        <v>1096</v>
      </c>
      <c r="B321" s="9" t="str">
        <f>HYPERLINK("https://eping.wto.org/en/Search?viewData= G/TBT/N/SAU/1355"," G/TBT/N/SAU/1355")</f>
        <v xml:space="preserve"> G/TBT/N/SAU/1355</v>
      </c>
      <c r="C321" s="6" t="s">
        <v>75</v>
      </c>
      <c r="D321" s="8" t="s">
        <v>812</v>
      </c>
      <c r="E321" s="8" t="s">
        <v>813</v>
      </c>
      <c r="F321" s="8" t="s">
        <v>814</v>
      </c>
      <c r="G321" s="8" t="s">
        <v>815</v>
      </c>
      <c r="H321" s="8" t="s">
        <v>816</v>
      </c>
      <c r="I321" s="8" t="s">
        <v>817</v>
      </c>
      <c r="J321" s="8" t="s">
        <v>20</v>
      </c>
      <c r="K321" s="6"/>
      <c r="L321" s="7">
        <v>45632</v>
      </c>
      <c r="M321" s="6" t="s">
        <v>22</v>
      </c>
      <c r="N321" s="8" t="s">
        <v>818</v>
      </c>
      <c r="O321" s="6" t="str">
        <f>HYPERLINK("https://docs.wto.org/imrd/directdoc.asp?DDFDocuments/t/G/TBTN24/SAU1355.DOCX", "https://docs.wto.org/imrd/directdoc.asp?DDFDocuments/t/G/TBTN24/SAU1355.DOCX")</f>
        <v>https://docs.wto.org/imrd/directdoc.asp?DDFDocuments/t/G/TBTN24/SAU1355.DOCX</v>
      </c>
      <c r="P321" s="6" t="str">
        <f>HYPERLINK("https://docs.wto.org/imrd/directdoc.asp?DDFDocuments/u/G/TBTN24/SAU1355.DOCX", "https://docs.wto.org/imrd/directdoc.asp?DDFDocuments/u/G/TBTN24/SAU1355.DOCX")</f>
        <v>https://docs.wto.org/imrd/directdoc.asp?DDFDocuments/u/G/TBTN24/SAU1355.DOCX</v>
      </c>
      <c r="Q321" s="6" t="str">
        <f>HYPERLINK("https://docs.wto.org/imrd/directdoc.asp?DDFDocuments/v/G/TBTN24/SAU1355.DOCX", "https://docs.wto.org/imrd/directdoc.asp?DDFDocuments/v/G/TBTN24/SAU1355.DOCX")</f>
        <v>https://docs.wto.org/imrd/directdoc.asp?DDFDocuments/v/G/TBTN24/SAU1355.DOCX</v>
      </c>
    </row>
    <row r="322" spans="1:17" ht="43.2" x14ac:dyDescent="0.3">
      <c r="A322" s="10" t="s">
        <v>1070</v>
      </c>
      <c r="B322" s="9" t="str">
        <f>HYPERLINK("https://eping.wto.org/en/Search?viewData= G/TBT/N/RUS/167"," G/TBT/N/RUS/167")</f>
        <v xml:space="preserve"> G/TBT/N/RUS/167</v>
      </c>
      <c r="C322" s="6" t="s">
        <v>547</v>
      </c>
      <c r="D322" s="8" t="s">
        <v>548</v>
      </c>
      <c r="E322" s="8" t="s">
        <v>549</v>
      </c>
      <c r="F322" s="8" t="s">
        <v>550</v>
      </c>
      <c r="G322" s="8" t="s">
        <v>20</v>
      </c>
      <c r="H322" s="8" t="s">
        <v>551</v>
      </c>
      <c r="I322" s="8" t="s">
        <v>114</v>
      </c>
      <c r="J322" s="8" t="s">
        <v>83</v>
      </c>
      <c r="K322" s="6"/>
      <c r="L322" s="7">
        <v>45640</v>
      </c>
      <c r="M322" s="6" t="s">
        <v>22</v>
      </c>
      <c r="N322" s="8" t="s">
        <v>552</v>
      </c>
      <c r="O322" s="6" t="str">
        <f>HYPERLINK("https://docs.wto.org/imrd/directdoc.asp?DDFDocuments/t/G/TBTN24/RUS167.DOCX", "https://docs.wto.org/imrd/directdoc.asp?DDFDocuments/t/G/TBTN24/RUS167.DOCX")</f>
        <v>https://docs.wto.org/imrd/directdoc.asp?DDFDocuments/t/G/TBTN24/RUS167.DOCX</v>
      </c>
      <c r="P322" s="6" t="str">
        <f>HYPERLINK("https://docs.wto.org/imrd/directdoc.asp?DDFDocuments/u/G/TBTN24/RUS167.DOCX", "https://docs.wto.org/imrd/directdoc.asp?DDFDocuments/u/G/TBTN24/RUS167.DOCX")</f>
        <v>https://docs.wto.org/imrd/directdoc.asp?DDFDocuments/u/G/TBTN24/RUS167.DOCX</v>
      </c>
      <c r="Q322" s="6" t="str">
        <f>HYPERLINK("https://docs.wto.org/imrd/directdoc.asp?DDFDocuments/v/G/TBTN24/RUS167.DOCX", "https://docs.wto.org/imrd/directdoc.asp?DDFDocuments/v/G/TBTN24/RUS167.DOCX")</f>
        <v>https://docs.wto.org/imrd/directdoc.asp?DDFDocuments/v/G/TBTN24/RUS167.DOCX</v>
      </c>
    </row>
    <row r="323" spans="1:17" ht="72" x14ac:dyDescent="0.3">
      <c r="A323" t="s">
        <v>1020</v>
      </c>
      <c r="B323" s="9" t="str">
        <f>HYPERLINK("https://eping.wto.org/en/Search?viewData= G/TBT/N/EU/1093"," G/TBT/N/EU/1093")</f>
        <v xml:space="preserve"> G/TBT/N/EU/1093</v>
      </c>
      <c r="C323" s="6" t="s">
        <v>129</v>
      </c>
      <c r="D323" s="8" t="s">
        <v>130</v>
      </c>
      <c r="E323" s="8" t="s">
        <v>131</v>
      </c>
      <c r="F323" s="8" t="s">
        <v>132</v>
      </c>
      <c r="G323" s="8" t="s">
        <v>20</v>
      </c>
      <c r="H323" s="8" t="s">
        <v>133</v>
      </c>
      <c r="I323" s="8" t="s">
        <v>134</v>
      </c>
      <c r="J323" s="8" t="s">
        <v>20</v>
      </c>
      <c r="K323" s="6"/>
      <c r="L323" s="7">
        <v>45654</v>
      </c>
      <c r="M323" s="6" t="s">
        <v>22</v>
      </c>
      <c r="N323" s="8" t="s">
        <v>135</v>
      </c>
      <c r="O323" s="6" t="str">
        <f>HYPERLINK("https://docs.wto.org/imrd/directdoc.asp?DDFDocuments/t/G/TBTN24/EU1093.DOCX", "https://docs.wto.org/imrd/directdoc.asp?DDFDocuments/t/G/TBTN24/EU1093.DOCX")</f>
        <v>https://docs.wto.org/imrd/directdoc.asp?DDFDocuments/t/G/TBTN24/EU1093.DOCX</v>
      </c>
      <c r="P323" s="6"/>
      <c r="Q323" s="6"/>
    </row>
    <row r="324" spans="1:17" ht="129.6" x14ac:dyDescent="0.3">
      <c r="A324" s="10" t="s">
        <v>1055</v>
      </c>
      <c r="B324" s="9" t="str">
        <f>HYPERLINK("https://eping.wto.org/en/Search?viewData= G/TBT/N/CHN/1914"," G/TBT/N/CHN/1914")</f>
        <v xml:space="preserve"> G/TBT/N/CHN/1914</v>
      </c>
      <c r="C324" s="6" t="s">
        <v>39</v>
      </c>
      <c r="D324" s="8" t="s">
        <v>425</v>
      </c>
      <c r="E324" s="8" t="s">
        <v>426</v>
      </c>
      <c r="F324" s="8" t="s">
        <v>427</v>
      </c>
      <c r="G324" s="8" t="s">
        <v>428</v>
      </c>
      <c r="H324" s="8" t="s">
        <v>429</v>
      </c>
      <c r="I324" s="8" t="s">
        <v>430</v>
      </c>
      <c r="J324" s="8" t="s">
        <v>20</v>
      </c>
      <c r="K324" s="6"/>
      <c r="L324" s="7">
        <v>45642</v>
      </c>
      <c r="M324" s="6" t="s">
        <v>22</v>
      </c>
      <c r="N324" s="8" t="s">
        <v>431</v>
      </c>
      <c r="O324" s="6" t="str">
        <f>HYPERLINK("https://docs.wto.org/imrd/directdoc.asp?DDFDocuments/t/G/TBTN24/CHN1914.DOCX", "https://docs.wto.org/imrd/directdoc.asp?DDFDocuments/t/G/TBTN24/CHN1914.DOCX")</f>
        <v>https://docs.wto.org/imrd/directdoc.asp?DDFDocuments/t/G/TBTN24/CHN1914.DOCX</v>
      </c>
      <c r="P324" s="6" t="str">
        <f>HYPERLINK("https://docs.wto.org/imrd/directdoc.asp?DDFDocuments/u/G/TBTN24/CHN1914.DOCX", "https://docs.wto.org/imrd/directdoc.asp?DDFDocuments/u/G/TBTN24/CHN1914.DOCX")</f>
        <v>https://docs.wto.org/imrd/directdoc.asp?DDFDocuments/u/G/TBTN24/CHN1914.DOCX</v>
      </c>
      <c r="Q324" s="6" t="str">
        <f>HYPERLINK("https://docs.wto.org/imrd/directdoc.asp?DDFDocuments/v/G/TBTN24/CHN1914.DOCX", "https://docs.wto.org/imrd/directdoc.asp?DDFDocuments/v/G/TBTN24/CHN1914.DOCX")</f>
        <v>https://docs.wto.org/imrd/directdoc.asp?DDFDocuments/v/G/TBTN24/CHN1914.DOCX</v>
      </c>
    </row>
    <row r="325" spans="1:17" ht="100.8" x14ac:dyDescent="0.3">
      <c r="A325" s="10" t="s">
        <v>1055</v>
      </c>
      <c r="B325" s="9" t="str">
        <f>HYPERLINK("https://eping.wto.org/en/Search?viewData= G/TBT/N/CHN/1915"," G/TBT/N/CHN/1915")</f>
        <v xml:space="preserve"> G/TBT/N/CHN/1915</v>
      </c>
      <c r="C325" s="6" t="s">
        <v>39</v>
      </c>
      <c r="D325" s="8" t="s">
        <v>501</v>
      </c>
      <c r="E325" s="8" t="s">
        <v>502</v>
      </c>
      <c r="F325" s="8" t="s">
        <v>503</v>
      </c>
      <c r="G325" s="8" t="s">
        <v>428</v>
      </c>
      <c r="H325" s="8" t="s">
        <v>429</v>
      </c>
      <c r="I325" s="8" t="s">
        <v>430</v>
      </c>
      <c r="J325" s="8" t="s">
        <v>20</v>
      </c>
      <c r="K325" s="6"/>
      <c r="L325" s="7">
        <v>45642</v>
      </c>
      <c r="M325" s="6" t="s">
        <v>22</v>
      </c>
      <c r="N325" s="8" t="s">
        <v>504</v>
      </c>
      <c r="O325" s="6" t="str">
        <f>HYPERLINK("https://docs.wto.org/imrd/directdoc.asp?DDFDocuments/t/G/TBTN24/CHN1915.DOCX", "https://docs.wto.org/imrd/directdoc.asp?DDFDocuments/t/G/TBTN24/CHN1915.DOCX")</f>
        <v>https://docs.wto.org/imrd/directdoc.asp?DDFDocuments/t/G/TBTN24/CHN1915.DOCX</v>
      </c>
      <c r="P325" s="6" t="str">
        <f>HYPERLINK("https://docs.wto.org/imrd/directdoc.asp?DDFDocuments/u/G/TBTN24/CHN1915.DOCX", "https://docs.wto.org/imrd/directdoc.asp?DDFDocuments/u/G/TBTN24/CHN1915.DOCX")</f>
        <v>https://docs.wto.org/imrd/directdoc.asp?DDFDocuments/u/G/TBTN24/CHN1915.DOCX</v>
      </c>
      <c r="Q325" s="6" t="str">
        <f>HYPERLINK("https://docs.wto.org/imrd/directdoc.asp?DDFDocuments/v/G/TBTN24/CHN1915.DOCX", "https://docs.wto.org/imrd/directdoc.asp?DDFDocuments/v/G/TBTN24/CHN1915.DOCX")</f>
        <v>https://docs.wto.org/imrd/directdoc.asp?DDFDocuments/v/G/TBTN24/CHN1915.DOCX</v>
      </c>
    </row>
    <row r="326" spans="1:17" ht="86.4" x14ac:dyDescent="0.3">
      <c r="A326" s="10" t="s">
        <v>1094</v>
      </c>
      <c r="B326" s="9" t="str">
        <f>HYPERLINK("https://eping.wto.org/en/Search?viewData= G/TBT/N/SAU/1354"," G/TBT/N/SAU/1354")</f>
        <v xml:space="preserve"> G/TBT/N/SAU/1354</v>
      </c>
      <c r="C326" s="6" t="s">
        <v>75</v>
      </c>
      <c r="D326" s="8" t="s">
        <v>789</v>
      </c>
      <c r="E326" s="8" t="s">
        <v>790</v>
      </c>
      <c r="F326" s="8" t="s">
        <v>791</v>
      </c>
      <c r="G326" s="8" t="s">
        <v>792</v>
      </c>
      <c r="H326" s="8" t="s">
        <v>793</v>
      </c>
      <c r="I326" s="8" t="s">
        <v>794</v>
      </c>
      <c r="J326" s="8" t="s">
        <v>20</v>
      </c>
      <c r="K326" s="6"/>
      <c r="L326" s="7">
        <v>45632</v>
      </c>
      <c r="M326" s="6" t="s">
        <v>22</v>
      </c>
      <c r="N326" s="8" t="s">
        <v>795</v>
      </c>
      <c r="O326" s="6" t="str">
        <f>HYPERLINK("https://docs.wto.org/imrd/directdoc.asp?DDFDocuments/t/G/TBTN24/SAU1354.DOCX", "https://docs.wto.org/imrd/directdoc.asp?DDFDocuments/t/G/TBTN24/SAU1354.DOCX")</f>
        <v>https://docs.wto.org/imrd/directdoc.asp?DDFDocuments/t/G/TBTN24/SAU1354.DOCX</v>
      </c>
      <c r="P326" s="6" t="str">
        <f>HYPERLINK("https://docs.wto.org/imrd/directdoc.asp?DDFDocuments/u/G/TBTN24/SAU1354.DOCX", "https://docs.wto.org/imrd/directdoc.asp?DDFDocuments/u/G/TBTN24/SAU1354.DOCX")</f>
        <v>https://docs.wto.org/imrd/directdoc.asp?DDFDocuments/u/G/TBTN24/SAU1354.DOCX</v>
      </c>
      <c r="Q326" s="6" t="str">
        <f>HYPERLINK("https://docs.wto.org/imrd/directdoc.asp?DDFDocuments/v/G/TBTN24/SAU1354.DOCX", "https://docs.wto.org/imrd/directdoc.asp?DDFDocuments/v/G/TBTN24/SAU1354.DOCX")</f>
        <v>https://docs.wto.org/imrd/directdoc.asp?DDFDocuments/v/G/TBTN24/SAU1354.DOCX</v>
      </c>
    </row>
    <row r="327" spans="1:17" ht="43.2" x14ac:dyDescent="0.3">
      <c r="A327" s="10" t="s">
        <v>1072</v>
      </c>
      <c r="B327" s="9" t="str">
        <f>HYPERLINK("https://eping.wto.org/en/Search?viewData= G/TBT/N/BRA/1571"," G/TBT/N/BRA/1571")</f>
        <v xml:space="preserve"> G/TBT/N/BRA/1571</v>
      </c>
      <c r="C327" s="6" t="s">
        <v>31</v>
      </c>
      <c r="D327" s="8" t="s">
        <v>558</v>
      </c>
      <c r="E327" s="8" t="s">
        <v>559</v>
      </c>
      <c r="F327" s="8" t="s">
        <v>560</v>
      </c>
      <c r="G327" s="8" t="s">
        <v>20</v>
      </c>
      <c r="H327" s="8" t="s">
        <v>561</v>
      </c>
      <c r="I327" s="8" t="s">
        <v>114</v>
      </c>
      <c r="J327" s="8" t="s">
        <v>83</v>
      </c>
      <c r="K327" s="6"/>
      <c r="L327" s="7">
        <v>45624</v>
      </c>
      <c r="M327" s="6" t="s">
        <v>22</v>
      </c>
      <c r="N327" s="8" t="s">
        <v>562</v>
      </c>
      <c r="O327" s="6" t="str">
        <f>HYPERLINK("https://docs.wto.org/imrd/directdoc.asp?DDFDocuments/t/G/TBTN24/BRA1571.DOCX", "https://docs.wto.org/imrd/directdoc.asp?DDFDocuments/t/G/TBTN24/BRA1571.DOCX")</f>
        <v>https://docs.wto.org/imrd/directdoc.asp?DDFDocuments/t/G/TBTN24/BRA1571.DOCX</v>
      </c>
      <c r="P327" s="6" t="str">
        <f>HYPERLINK("https://docs.wto.org/imrd/directdoc.asp?DDFDocuments/u/G/TBTN24/BRA1571.DOCX", "https://docs.wto.org/imrd/directdoc.asp?DDFDocuments/u/G/TBTN24/BRA1571.DOCX")</f>
        <v>https://docs.wto.org/imrd/directdoc.asp?DDFDocuments/u/G/TBTN24/BRA1571.DOCX</v>
      </c>
      <c r="Q327" s="6" t="str">
        <f>HYPERLINK("https://docs.wto.org/imrd/directdoc.asp?DDFDocuments/v/G/TBTN24/BRA1571.DOCX", "https://docs.wto.org/imrd/directdoc.asp?DDFDocuments/v/G/TBTN24/BRA1571.DOCX")</f>
        <v>https://docs.wto.org/imrd/directdoc.asp?DDFDocuments/v/G/TBTN24/BRA1571.DOCX</v>
      </c>
    </row>
    <row r="328" spans="1:17" ht="409.6" x14ac:dyDescent="0.3">
      <c r="A328" s="10" t="s">
        <v>1035</v>
      </c>
      <c r="B328" s="9" t="str">
        <f>HYPERLINK("https://eping.wto.org/en/Search?viewData= G/TBT/N/UKR/311"," G/TBT/N/UKR/311")</f>
        <v xml:space="preserve"> G/TBT/N/UKR/311</v>
      </c>
      <c r="C328" s="6" t="s">
        <v>220</v>
      </c>
      <c r="D328" s="8" t="s">
        <v>231</v>
      </c>
      <c r="E328" s="8" t="s">
        <v>232</v>
      </c>
      <c r="F328" s="8" t="s">
        <v>233</v>
      </c>
      <c r="G328" s="8" t="s">
        <v>20</v>
      </c>
      <c r="H328" s="8" t="s">
        <v>20</v>
      </c>
      <c r="I328" s="8" t="s">
        <v>234</v>
      </c>
      <c r="J328" s="8" t="s">
        <v>61</v>
      </c>
      <c r="K328" s="6"/>
      <c r="L328" s="7">
        <v>45649</v>
      </c>
      <c r="M328" s="6" t="s">
        <v>22</v>
      </c>
      <c r="N328" s="8" t="s">
        <v>235</v>
      </c>
      <c r="O328" s="6" t="str">
        <f>HYPERLINK("https://docs.wto.org/imrd/directdoc.asp?DDFDocuments/t/G/TBTN24/UKR311.DOCX", "https://docs.wto.org/imrd/directdoc.asp?DDFDocuments/t/G/TBTN24/UKR311.DOCX")</f>
        <v>https://docs.wto.org/imrd/directdoc.asp?DDFDocuments/t/G/TBTN24/UKR311.DOCX</v>
      </c>
      <c r="P328" s="6"/>
      <c r="Q328" s="6"/>
    </row>
    <row r="329" spans="1:17" x14ac:dyDescent="0.3">
      <c r="A329" s="10"/>
    </row>
  </sheetData>
  <sortState xmlns:xlrd2="http://schemas.microsoft.com/office/spreadsheetml/2017/richdata2" ref="A2:Q328">
    <sortCondition ref="A2:A32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2024-11-01T10:47:35Z</dcterms:created>
  <dcterms:modified xsi:type="dcterms:W3CDTF">2024-11-04T14:01:09Z</dcterms:modified>
</cp:coreProperties>
</file>